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R:\INTERNES\Merkblätter\Auftragskonto eröffnen und führen\"/>
    </mc:Choice>
  </mc:AlternateContent>
  <bookViews>
    <workbookView xWindow="120" yWindow="465" windowWidth="15180" windowHeight="9600"/>
  </bookViews>
  <sheets>
    <sheet name="Tabelle1" sheetId="1" r:id="rId1"/>
    <sheet name="Tabelle2" sheetId="2" state="hidden" r:id="rId2"/>
  </sheets>
  <definedNames>
    <definedName name="Check1" localSheetId="0">Tabelle1!$G$25</definedName>
    <definedName name="Check2" localSheetId="0">Tabelle1!$G$26</definedName>
    <definedName name="Check3" localSheetId="0">Tabelle1!$C$25</definedName>
    <definedName name="Check4" localSheetId="0">Tabelle1!$E$25</definedName>
    <definedName name="Check5" localSheetId="0">Tabelle1!$I$25</definedName>
    <definedName name="Check6" localSheetId="0">Tabelle1!$C$26</definedName>
    <definedName name="Check7" localSheetId="0">Tabelle1!$E$26</definedName>
    <definedName name="Check8" localSheetId="0">Tabelle1!$I$26</definedName>
    <definedName name="_xlnm.Print_Area" localSheetId="0">Tabelle1!$A$1:$L$64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I19" i="1"/>
  <c r="F19" i="1"/>
  <c r="I10" i="1" l="1"/>
  <c r="N24" i="1"/>
  <c r="L45" i="1"/>
  <c r="L46" i="1"/>
  <c r="L47" i="1"/>
  <c r="I47" i="1" s="1"/>
  <c r="L48" i="1"/>
  <c r="B48" i="1" s="1"/>
  <c r="L49" i="1"/>
  <c r="B49" i="1" s="1"/>
  <c r="L50" i="1"/>
  <c r="B50" i="1" s="1"/>
  <c r="L51" i="1"/>
  <c r="B51" i="1" s="1"/>
  <c r="L52" i="1"/>
  <c r="B52" i="1" s="1"/>
  <c r="L53" i="1"/>
  <c r="B53" i="1" s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24" i="1"/>
  <c r="O25" i="1"/>
  <c r="O26" i="1"/>
  <c r="O27" i="1"/>
  <c r="O28" i="1"/>
  <c r="O29" i="1"/>
  <c r="M29" i="1"/>
  <c r="P29" i="1"/>
  <c r="N26" i="1"/>
  <c r="N25" i="1"/>
  <c r="N27" i="1"/>
  <c r="D19" i="1"/>
  <c r="M4" i="1"/>
  <c r="J47" i="1"/>
  <c r="I11" i="1"/>
  <c r="I12" i="1"/>
  <c r="I13" i="1"/>
  <c r="I14" i="1"/>
  <c r="I15" i="1"/>
  <c r="M5" i="1"/>
  <c r="M35" i="1"/>
  <c r="M23" i="1"/>
  <c r="M10" i="1"/>
  <c r="J55" i="1"/>
  <c r="M25" i="1"/>
  <c r="M26" i="1"/>
  <c r="M27" i="1"/>
  <c r="M28" i="1"/>
  <c r="M30" i="1"/>
  <c r="M31" i="1"/>
  <c r="M32" i="1"/>
  <c r="M33" i="1"/>
  <c r="M34" i="1"/>
  <c r="M36" i="1"/>
  <c r="M37" i="1"/>
  <c r="M38" i="1"/>
  <c r="M39" i="1"/>
  <c r="M40" i="1"/>
  <c r="M41" i="1"/>
  <c r="M42" i="1"/>
  <c r="M43" i="1"/>
  <c r="M24" i="1"/>
  <c r="L55" i="1" l="1"/>
  <c r="B46" i="1"/>
  <c r="B45" i="1"/>
  <c r="B55" i="1" l="1"/>
  <c r="C58" i="1"/>
  <c r="B20" i="1"/>
  <c r="B57" i="1" s="1"/>
  <c r="C59" i="1"/>
  <c r="C60" i="1" s="1"/>
  <c r="I62" i="1"/>
  <c r="J59" i="1"/>
  <c r="J58" i="1"/>
  <c r="I60" i="1"/>
  <c r="B56" i="1"/>
  <c r="J62" i="1"/>
  <c r="I58" i="1"/>
  <c r="I61" i="1" l="1"/>
  <c r="I57" i="1"/>
  <c r="J60" i="1"/>
  <c r="J57" i="1"/>
  <c r="I59" i="1"/>
  <c r="J61" i="1"/>
</calcChain>
</file>

<file path=xl/comments1.xml><?xml version="1.0" encoding="utf-8"?>
<comments xmlns="http://schemas.openxmlformats.org/spreadsheetml/2006/main">
  <authors>
    <author>Hamann Fredy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gültigen Steuercode aus der vorgeschla-genen Liste auswählen.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gültigen Währungs-code aus der vorgeschlagenen Liste auswählen.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<sst xmlns="http://schemas.openxmlformats.org/spreadsheetml/2006/main" count="153" uniqueCount="148">
  <si>
    <t xml:space="preserve"> </t>
  </si>
  <si>
    <t>CHF</t>
  </si>
  <si>
    <t>frei</t>
  </si>
  <si>
    <t>BFK-Regel</t>
  </si>
  <si>
    <t>inkl. 2.5 %</t>
  </si>
  <si>
    <t>Export</t>
  </si>
  <si>
    <t>exkl. 2.5 %</t>
  </si>
  <si>
    <t>CHF Swiss Franc</t>
  </si>
  <si>
    <t>Schweiz</t>
  </si>
  <si>
    <t>EUR Euro</t>
  </si>
  <si>
    <t>EUR</t>
  </si>
  <si>
    <t>EU</t>
  </si>
  <si>
    <t>USD US Dollar</t>
  </si>
  <si>
    <t>USD</t>
  </si>
  <si>
    <t>USA</t>
  </si>
  <si>
    <t>GBP Pound Sterling</t>
  </si>
  <si>
    <t>GBP</t>
  </si>
  <si>
    <t>Grossbritannien</t>
  </si>
  <si>
    <t>DKK Danish Krone</t>
  </si>
  <si>
    <t>DKK</t>
  </si>
  <si>
    <t>Dänemark</t>
  </si>
  <si>
    <t>SEK Swedish Krona</t>
  </si>
  <si>
    <t>SEK</t>
  </si>
  <si>
    <t>Schweden</t>
  </si>
  <si>
    <t>NOK Norwegian Krone</t>
  </si>
  <si>
    <t>NOK</t>
  </si>
  <si>
    <t>Norwegen</t>
  </si>
  <si>
    <t>CZK Czech Koruna</t>
  </si>
  <si>
    <t>CZK</t>
  </si>
  <si>
    <t>Tschechische Republik</t>
  </si>
  <si>
    <t>JPY Yen</t>
  </si>
  <si>
    <t>JPY</t>
  </si>
  <si>
    <t>Japan</t>
  </si>
  <si>
    <t>AUD Australian Dollar</t>
  </si>
  <si>
    <t>AUD</t>
  </si>
  <si>
    <t>Australien</t>
  </si>
  <si>
    <t>CAD Canadian Dollar</t>
  </si>
  <si>
    <t>CAD</t>
  </si>
  <si>
    <t>Canada</t>
  </si>
  <si>
    <t>HKD Hong Kong Dollar</t>
  </si>
  <si>
    <t>HKD</t>
  </si>
  <si>
    <t>Hong Kong</t>
  </si>
  <si>
    <t>NAD Namibia Dollar</t>
  </si>
  <si>
    <t>NAD</t>
  </si>
  <si>
    <t>Namibia</t>
  </si>
  <si>
    <t>NZD New Zealand Dollar</t>
  </si>
  <si>
    <t>NZD</t>
  </si>
  <si>
    <t>Neuseeland</t>
  </si>
  <si>
    <t>SGD Singapore Dollar</t>
  </si>
  <si>
    <t>SGD</t>
  </si>
  <si>
    <t>Singapur</t>
  </si>
  <si>
    <t>TWD Taiwan Dollar</t>
  </si>
  <si>
    <t>TWD</t>
  </si>
  <si>
    <t>Taiwan</t>
  </si>
  <si>
    <t>ZAR South African Rand</t>
  </si>
  <si>
    <t>ZAR</t>
  </si>
  <si>
    <t>Südafrika</t>
  </si>
  <si>
    <t>CNY Yuan Renminbi</t>
  </si>
  <si>
    <t>CNY</t>
  </si>
  <si>
    <t>China</t>
  </si>
  <si>
    <t>EGP Egyptian Pound</t>
  </si>
  <si>
    <t>EGP</t>
  </si>
  <si>
    <t>Ägypten</t>
  </si>
  <si>
    <t>TRY Turkish Lira</t>
  </si>
  <si>
    <t>TRY</t>
  </si>
  <si>
    <t>Türkei</t>
  </si>
  <si>
    <t>ILS Israeli Sheqel</t>
  </si>
  <si>
    <t>ILS</t>
  </si>
  <si>
    <t>Israel</t>
  </si>
  <si>
    <t>BRL Brazilian Real</t>
  </si>
  <si>
    <t>BRL</t>
  </si>
  <si>
    <t>Brasilien</t>
  </si>
  <si>
    <t>RUB Russian Ruble</t>
  </si>
  <si>
    <t>RUB</t>
  </si>
  <si>
    <t>Russland</t>
  </si>
  <si>
    <t>PLN Zloty</t>
  </si>
  <si>
    <t>PLN</t>
  </si>
  <si>
    <t>Polen</t>
  </si>
  <si>
    <t>HUF Hungarian Forint</t>
  </si>
  <si>
    <t>HUF</t>
  </si>
  <si>
    <t>Ungarn</t>
  </si>
  <si>
    <t>BEG Bulgarian Lev</t>
  </si>
  <si>
    <t>BGN</t>
  </si>
  <si>
    <t>Bulgarien</t>
  </si>
  <si>
    <t>RON Romanian Leu</t>
  </si>
  <si>
    <t>RON</t>
  </si>
  <si>
    <t>Rumänien</t>
  </si>
  <si>
    <t>RSD Serbian Dinar</t>
  </si>
  <si>
    <t>RSD</t>
  </si>
  <si>
    <t>Serbien</t>
  </si>
  <si>
    <t xml:space="preserve">UAH Ukraine Hryvnia </t>
  </si>
  <si>
    <t>UAH</t>
  </si>
  <si>
    <t>Ukraine</t>
  </si>
  <si>
    <t>INR Indian Rupee</t>
  </si>
  <si>
    <t>INR</t>
  </si>
  <si>
    <t>Indien</t>
  </si>
  <si>
    <t>KRW Won</t>
  </si>
  <si>
    <t>KRW</t>
  </si>
  <si>
    <t>Südkorea</t>
  </si>
  <si>
    <t>NGN Nigerian Naira</t>
  </si>
  <si>
    <t>NGN</t>
  </si>
  <si>
    <t>Nigeria</t>
  </si>
  <si>
    <t>CH46 0077 0020 0590 4392 2 CHF</t>
  </si>
  <si>
    <t>CH76 0077 0016 0653 4192 2 EUR</t>
  </si>
  <si>
    <t>CH34 0077 0016 0653 4209 6 USD</t>
  </si>
  <si>
    <t>CH68 0077 0016 0578 4784 6 Nationalfonds</t>
  </si>
  <si>
    <t>Sofort nach Erhalt der Rechnung</t>
  </si>
  <si>
    <t>8 Tage netto ab Rechnungsdatum</t>
  </si>
  <si>
    <t>10 Tage netto ab Rechnungsdatum</t>
  </si>
  <si>
    <t>14 Tage netto ab Rechnungsdatum</t>
  </si>
  <si>
    <t>20 Tage netto ab Rechnungsdatum</t>
  </si>
  <si>
    <t>30 Tage netto ab Rechnungsdatum</t>
  </si>
  <si>
    <t>45 Tage netto ab Rechnungsdatum</t>
  </si>
  <si>
    <t>60 Tage netto ab Rechnungsdatum</t>
  </si>
  <si>
    <t>10 Tage 2 % Skonto, 30 Tage netto</t>
  </si>
  <si>
    <t>CH29 0077 0016 0550 4709 1 CHF Universitätsvermögen</t>
  </si>
  <si>
    <t>CH35 0077 0016 0630 6112 3 EUR Universitätsvermögen</t>
  </si>
  <si>
    <t>CH36 0077 0016 0609 8152 2 USD Universitätsvermögen</t>
  </si>
  <si>
    <t>exkl. 7.7 %</t>
  </si>
  <si>
    <t>exkl. 3.7 %</t>
  </si>
  <si>
    <t>inkl. 7.7 %</t>
  </si>
  <si>
    <t>inkl. 3.7 %</t>
  </si>
  <si>
    <t>N</t>
  </si>
  <si>
    <t>Gemeinwesen</t>
  </si>
  <si>
    <t>CHE-115.244.907 MWST</t>
  </si>
  <si>
    <t>Reverse-Charge</t>
  </si>
  <si>
    <t>Lieferadresse</t>
  </si>
  <si>
    <t>Rechnungsdatum</t>
  </si>
  <si>
    <t>Liefer-/Leistungsdatum</t>
  </si>
  <si>
    <t>Innenumsatz</t>
  </si>
  <si>
    <t>Mwst</t>
  </si>
  <si>
    <t>Nummer</t>
  </si>
  <si>
    <t>Kostenobjekt</t>
  </si>
  <si>
    <t xml:space="preserve"> (bei Zahlung unbedingt angeben)</t>
  </si>
  <si>
    <t>Name des Rechnungsempfängers</t>
  </si>
  <si>
    <t>evtl. Namenszusatz</t>
  </si>
  <si>
    <t>Adresse</t>
  </si>
  <si>
    <t>Land/PLZ/Ort</t>
  </si>
  <si>
    <t>1. Zeile: Art und Umfang der Lieferung/Leistung</t>
  </si>
  <si>
    <t>2. Zeile: Art und Umfang der Lieferung/Leistung</t>
  </si>
  <si>
    <t>3. Zeile: Art und Umfang der Lieferung/Leistung</t>
  </si>
  <si>
    <t>etc.</t>
  </si>
  <si>
    <t>Name der universitären Einheit</t>
  </si>
  <si>
    <t>Abteilung</t>
  </si>
  <si>
    <t>Strasse</t>
  </si>
  <si>
    <t>CH-PLZ Basel</t>
  </si>
  <si>
    <t>Tel +41 61 xxx xx xx</t>
  </si>
  <si>
    <t>email/Fax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</si>
</sst>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_ ;\-#,##0.00\ "/>
    <numFmt numFmtId="165" formatCode="0.0%"/>
    <numFmt numFmtId="166" formatCode="\(#,##0.00\)"/>
    <numFmt numFmtId="167" formatCode=";;;"/>
    <numFmt numFmtId="168" formatCode="[$-807]d/\ mmmm\ yyyy;@"/>
  </numFmts>
  <fonts count="21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8"/>
      <color theme="0" tint="-0.499984740745262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theme="0" tint="-0.499984740745262"/>
      <name val="Arial"/>
      <family val="2"/>
    </font>
    <font>
      <b/>
      <sz val="10"/>
      <name val="Arial"/>
      <family val="2"/>
    </font>
    <font>
      <sz val="9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23212"/>
      <name val="Arial"/>
      <family val="2"/>
    </font>
    <font>
      <b/>
      <sz val="11"/>
      <color rgb="FFF232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/>
    <xf numFmtId="0" fontId="0" fillId="0" borderId="0" xfId="0" applyProtection="1">
      <protection hidden="1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1" fillId="0" borderId="0" xfId="0" applyFont="1"/>
    <xf numFmtId="0" fontId="8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Alignment="1" applyProtection="1">
      <protection locked="0"/>
    </xf>
    <xf numFmtId="0" fontId="6" fillId="0" borderId="0" xfId="0" applyFont="1"/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167" fontId="6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165" fontId="6" fillId="0" borderId="0" xfId="0" applyNumberFormat="1" applyFont="1" applyBorder="1" applyAlignment="1" applyProtection="1">
      <alignment horizontal="left"/>
    </xf>
    <xf numFmtId="14" fontId="6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6" fillId="0" borderId="0" xfId="0" quotePrefix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Border="1" applyAlignment="1" applyProtection="1"/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0" fontId="0" fillId="0" borderId="0" xfId="0" applyNumberFormat="1"/>
    <xf numFmtId="0" fontId="1" fillId="0" borderId="0" xfId="0" applyNumberFormat="1" applyFont="1"/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Alignment="1"/>
    <xf numFmtId="0" fontId="1" fillId="0" borderId="0" xfId="0" applyFont="1" applyAlignment="1" applyProtection="1"/>
    <xf numFmtId="0" fontId="6" fillId="0" borderId="0" xfId="0" applyFont="1" applyBorder="1"/>
    <xf numFmtId="164" fontId="1" fillId="0" borderId="0" xfId="0" applyNumberFormat="1" applyFont="1" applyBorder="1" applyAlignment="1" applyProtection="1">
      <alignment shrinkToFit="1"/>
      <protection locked="0"/>
    </xf>
    <xf numFmtId="0" fontId="6" fillId="0" borderId="0" xfId="0" applyFont="1" applyBorder="1" applyProtection="1"/>
    <xf numFmtId="164" fontId="6" fillId="0" borderId="0" xfId="0" applyNumberFormat="1" applyFont="1" applyBorder="1" applyAlignment="1" applyProtection="1">
      <alignment shrinkToFit="1"/>
    </xf>
    <xf numFmtId="164" fontId="1" fillId="0" borderId="0" xfId="0" applyNumberFormat="1" applyFont="1" applyBorder="1" applyAlignment="1" applyProtection="1">
      <alignment shrinkToFit="1"/>
    </xf>
    <xf numFmtId="164" fontId="13" fillId="3" borderId="0" xfId="0" applyNumberFormat="1" applyFont="1" applyFill="1" applyBorder="1" applyAlignment="1" applyProtection="1">
      <alignment vertical="center" shrinkToFit="1"/>
      <protection hidden="1"/>
    </xf>
    <xf numFmtId="0" fontId="13" fillId="0" borderId="0" xfId="0" quotePrefix="1" applyNumberFormat="1" applyFont="1" applyBorder="1" applyAlignment="1" applyProtection="1">
      <alignment horizontal="right" vertical="center" shrinkToFit="1"/>
      <protection locked="0"/>
    </xf>
    <xf numFmtId="165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 applyProtection="1"/>
    <xf numFmtId="0" fontId="13" fillId="0" borderId="0" xfId="0" applyFont="1" applyBorder="1" applyAlignment="1" applyProtection="1">
      <alignment horizontal="left" vertical="center"/>
    </xf>
    <xf numFmtId="0" fontId="11" fillId="0" borderId="0" xfId="0" applyFont="1" applyBorder="1"/>
    <xf numFmtId="0" fontId="14" fillId="0" borderId="0" xfId="0" applyFont="1" applyBorder="1" applyAlignment="1" applyProtection="1"/>
    <xf numFmtId="164" fontId="11" fillId="0" borderId="0" xfId="0" applyNumberFormat="1" applyFont="1" applyBorder="1" applyAlignment="1" applyProtection="1">
      <alignment shrinkToFit="1"/>
    </xf>
    <xf numFmtId="0" fontId="11" fillId="0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/>
    <xf numFmtId="0" fontId="15" fillId="0" borderId="0" xfId="0" applyFont="1" applyBorder="1" applyAlignment="1" applyProtection="1">
      <alignment horizontal="center" vertical="center"/>
    </xf>
    <xf numFmtId="0" fontId="14" fillId="0" borderId="0" xfId="0" quotePrefix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 vertical="center"/>
    </xf>
    <xf numFmtId="0" fontId="14" fillId="0" borderId="0" xfId="0" applyFont="1" applyBorder="1" applyProtection="1"/>
    <xf numFmtId="0" fontId="1" fillId="0" borderId="0" xfId="0" applyFont="1" applyBorder="1"/>
    <xf numFmtId="0" fontId="1" fillId="0" borderId="0" xfId="0" applyFont="1" applyAlignment="1" applyProtection="1"/>
    <xf numFmtId="0" fontId="1" fillId="0" borderId="0" xfId="0" applyFont="1" applyAlignment="1"/>
    <xf numFmtId="0" fontId="13" fillId="3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166" fontId="16" fillId="0" borderId="0" xfId="0" applyNumberFormat="1" applyFont="1" applyBorder="1" applyAlignment="1" applyProtection="1">
      <alignment shrinkToFit="1"/>
    </xf>
    <xf numFmtId="0" fontId="6" fillId="0" borderId="0" xfId="0" applyFont="1" applyAlignment="1"/>
    <xf numFmtId="0" fontId="7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/>
    <xf numFmtId="168" fontId="13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Alignment="1">
      <alignment horizontal="left"/>
    </xf>
    <xf numFmtId="0" fontId="17" fillId="0" borderId="0" xfId="0" applyFont="1" applyAlignment="1"/>
    <xf numFmtId="0" fontId="14" fillId="0" borderId="0" xfId="0" quotePrefix="1" applyFont="1" applyAlignment="1" applyProtection="1">
      <alignment horizontal="left"/>
    </xf>
    <xf numFmtId="168" fontId="1" fillId="0" borderId="0" xfId="0" quotePrefix="1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protection hidden="1"/>
    </xf>
    <xf numFmtId="166" fontId="14" fillId="0" borderId="0" xfId="0" applyNumberFormat="1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protection hidden="1"/>
    </xf>
    <xf numFmtId="0" fontId="7" fillId="0" borderId="0" xfId="0" quotePrefix="1" applyFont="1" applyAlignment="1" applyProtection="1">
      <alignment horizontal="left"/>
      <protection locked="0"/>
    </xf>
    <xf numFmtId="0" fontId="0" fillId="0" borderId="0" xfId="0" applyAlignment="1"/>
    <xf numFmtId="0" fontId="1" fillId="0" borderId="0" xfId="0" applyFont="1" applyAlignment="1" applyProtection="1"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 applyProtection="1">
      <protection locked="0"/>
    </xf>
    <xf numFmtId="0" fontId="12" fillId="0" borderId="0" xfId="0" quotePrefix="1" applyFont="1" applyAlignment="1" applyProtection="1">
      <alignment horizontal="left"/>
    </xf>
    <xf numFmtId="0" fontId="1" fillId="0" borderId="0" xfId="0" applyFont="1" applyAlignment="1"/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3" fillId="0" borderId="0" xfId="0" applyFont="1" applyBorder="1" applyAlignment="1" applyProtection="1"/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 applyProtection="1">
      <protection hidden="1"/>
    </xf>
    <xf numFmtId="0" fontId="7" fillId="0" borderId="0" xfId="0" quotePrefix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8" fontId="1" fillId="0" borderId="0" xfId="0" applyNumberFormat="1" applyFont="1" applyFill="1" applyAlignment="1" applyProtection="1">
      <alignment horizontal="left"/>
      <protection locked="0"/>
    </xf>
    <xf numFmtId="168" fontId="1" fillId="0" borderId="0" xfId="0" applyNumberFormat="1" applyFont="1" applyAlignment="1">
      <alignment horizontal="left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</xf>
  </cellXfs>
  <cellStyles count="1"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32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317762</xdr:colOff>
      <xdr:row>2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1203587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73"/>
  <sheetViews>
    <sheetView showGridLines="0" showZeros="0" tabSelected="1" workbookViewId="0">
      <selection activeCell="B23" sqref="B23:I23"/>
    </sheetView>
  </sheetViews>
  <sheetFormatPr baseColWidth="10" defaultRowHeight="12.75" x14ac:dyDescent="0.2"/>
  <cols>
    <col min="1" max="1" width="0.85546875" customWidth="1"/>
    <col min="2" max="2" width="10.7109375" customWidth="1"/>
    <col min="3" max="3" width="2.5703125" customWidth="1"/>
    <col min="4" max="4" width="14.28515625" customWidth="1"/>
    <col min="5" max="5" width="0.85546875" customWidth="1"/>
    <col min="6" max="6" width="14.28515625" customWidth="1"/>
    <col min="7" max="7" width="5.7109375" customWidth="1"/>
    <col min="8" max="8" width="8" customWidth="1"/>
    <col min="9" max="9" width="8.7109375" customWidth="1"/>
    <col min="10" max="10" width="11.7109375" customWidth="1"/>
    <col min="11" max="11" width="0.85546875" customWidth="1"/>
    <col min="12" max="12" width="19.7109375" customWidth="1"/>
    <col min="13" max="13" width="16.85546875" style="2" bestFit="1" customWidth="1"/>
    <col min="14" max="14" width="43.5703125" bestFit="1" customWidth="1"/>
    <col min="15" max="15" width="40.5703125" bestFit="1" customWidth="1"/>
  </cols>
  <sheetData>
    <row r="1" spans="1:19" x14ac:dyDescent="0.2">
      <c r="A1" s="104"/>
      <c r="B1" s="104"/>
      <c r="C1" s="104"/>
      <c r="D1" s="104"/>
      <c r="E1" s="104"/>
      <c r="F1" s="105"/>
      <c r="G1" s="104"/>
      <c r="H1" s="104"/>
      <c r="I1" s="104"/>
      <c r="J1" s="104"/>
      <c r="K1" s="104"/>
      <c r="L1" s="104"/>
      <c r="M1" s="102"/>
      <c r="O1" s="2"/>
    </row>
    <row r="2" spans="1:19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2"/>
      <c r="O2" s="2"/>
    </row>
    <row r="3" spans="1:19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2"/>
    </row>
    <row r="4" spans="1:19" s="5" customFormat="1" x14ac:dyDescent="0.2">
      <c r="B4" s="124" t="s">
        <v>142</v>
      </c>
      <c r="C4" s="125"/>
      <c r="D4" s="125"/>
      <c r="E4" s="125"/>
      <c r="F4" s="125"/>
      <c r="G4" s="126" t="s">
        <v>144</v>
      </c>
      <c r="H4" s="125"/>
      <c r="J4" s="103" t="s">
        <v>146</v>
      </c>
      <c r="K4" s="1"/>
      <c r="M4" s="6" t="str">
        <f>IF(B4="Name der universitären Einheit","Absender fehlerhaft!",IF(G4="Strasse","Adresse fehlerhaft!",IF(J4="Tel +41 61 xxx xx xx","Telefonnr. falsch!"," ")))</f>
        <v>Absender fehlerhaft!</v>
      </c>
      <c r="O4" s="7"/>
    </row>
    <row r="5" spans="1:19" s="5" customFormat="1" x14ac:dyDescent="0.2">
      <c r="B5" s="8" t="s">
        <v>143</v>
      </c>
      <c r="C5" s="4"/>
      <c r="D5" s="4"/>
      <c r="E5" s="4"/>
      <c r="F5" s="4"/>
      <c r="G5" s="8" t="s">
        <v>145</v>
      </c>
      <c r="H5" s="3"/>
      <c r="J5" s="103" t="s">
        <v>147</v>
      </c>
      <c r="K5" s="23"/>
      <c r="M5" s="6" t="str">
        <f>IF(B5="Abteilung","Absender fehlerhaft!",IF(G5="CH-PLZ Basel","PLZ/Ort fehlerhaft!",IF(J5="email/Fax","Fax-Nr. falsch!"," ")))</f>
        <v>Absender fehlerhaft!</v>
      </c>
      <c r="O5" s="7"/>
    </row>
    <row r="6" spans="1:19" s="5" customFormat="1" x14ac:dyDescent="0.2">
      <c r="B6" s="63"/>
      <c r="C6" s="64"/>
      <c r="D6" s="64"/>
      <c r="E6" s="64"/>
      <c r="F6" s="64"/>
      <c r="G6" s="64"/>
      <c r="H6" s="64"/>
      <c r="I6" s="1"/>
      <c r="L6" s="1"/>
      <c r="M6" s="7"/>
      <c r="O6" s="7"/>
    </row>
    <row r="7" spans="1:19" s="9" customFormat="1" ht="15" customHeight="1" x14ac:dyDescent="0.2">
      <c r="B7" s="64"/>
      <c r="C7" s="64"/>
      <c r="D7" s="64"/>
      <c r="E7" s="64"/>
      <c r="F7" s="64"/>
      <c r="G7" s="64"/>
      <c r="H7" s="64"/>
      <c r="I7" s="1"/>
      <c r="J7" s="1"/>
      <c r="K7" s="1"/>
      <c r="L7" s="1"/>
      <c r="M7" s="10"/>
      <c r="O7" s="10"/>
    </row>
    <row r="8" spans="1:19" s="9" customFormat="1" ht="15" customHeight="1" x14ac:dyDescent="0.2">
      <c r="B8" s="64"/>
      <c r="C8" s="64"/>
      <c r="D8" s="64"/>
      <c r="E8" s="64"/>
      <c r="F8" s="64"/>
      <c r="G8" s="64"/>
      <c r="H8" s="64"/>
      <c r="I8" s="1"/>
      <c r="J8" s="1"/>
      <c r="K8" s="1"/>
      <c r="L8" s="1"/>
      <c r="M8" s="10"/>
      <c r="O8" s="10"/>
    </row>
    <row r="9" spans="1:19" s="9" customFormat="1" ht="15" customHeight="1" x14ac:dyDescent="0.2">
      <c r="B9" s="64"/>
      <c r="C9" s="64"/>
      <c r="D9" s="64"/>
      <c r="E9" s="64"/>
      <c r="F9" s="64"/>
      <c r="G9" s="64"/>
      <c r="I9" s="49" t="s">
        <v>126</v>
      </c>
      <c r="J9" s="49"/>
      <c r="K9" s="49"/>
      <c r="L9" s="49"/>
      <c r="M9" s="10"/>
      <c r="O9" s="10"/>
    </row>
    <row r="10" spans="1:19" s="9" customFormat="1" ht="15" customHeight="1" x14ac:dyDescent="0.2">
      <c r="B10" s="133" t="s">
        <v>134</v>
      </c>
      <c r="C10" s="112"/>
      <c r="D10" s="112"/>
      <c r="E10" s="112"/>
      <c r="F10" s="112"/>
      <c r="G10" s="112"/>
      <c r="H10" s="35"/>
      <c r="I10" s="110" t="str">
        <f>B10</f>
        <v>Name des Rechnungsempfängers</v>
      </c>
      <c r="J10" s="110"/>
      <c r="K10" s="110"/>
      <c r="L10" s="110"/>
      <c r="M10" s="11" t="str">
        <f>IF(AND(ISBLANK(B10),ISBLANK(B11),ISBLANK(B12)),"Rechnungsadresse unvollständig!","")</f>
        <v/>
      </c>
      <c r="O10" s="10"/>
    </row>
    <row r="11" spans="1:19" s="9" customFormat="1" ht="15" customHeight="1" x14ac:dyDescent="0.2">
      <c r="B11" s="105" t="s">
        <v>135</v>
      </c>
      <c r="C11" s="112"/>
      <c r="D11" s="112"/>
      <c r="E11" s="112"/>
      <c r="F11" s="112"/>
      <c r="G11" s="112"/>
      <c r="H11" s="20"/>
      <c r="I11" s="110" t="str">
        <f t="shared" ref="I11:I15" si="0">B11</f>
        <v>evtl. Namenszusatz</v>
      </c>
      <c r="J11" s="110"/>
      <c r="K11" s="110"/>
      <c r="L11" s="110"/>
      <c r="M11" s="10"/>
      <c r="O11" s="10"/>
    </row>
    <row r="12" spans="1:19" s="9" customFormat="1" ht="15" customHeight="1" x14ac:dyDescent="0.2">
      <c r="B12" s="134" t="s">
        <v>136</v>
      </c>
      <c r="C12" s="112"/>
      <c r="D12" s="112"/>
      <c r="E12" s="112"/>
      <c r="F12" s="112"/>
      <c r="G12" s="112"/>
      <c r="H12" s="20"/>
      <c r="I12" s="110" t="str">
        <f t="shared" si="0"/>
        <v>Adresse</v>
      </c>
      <c r="J12" s="110"/>
      <c r="K12" s="110"/>
      <c r="L12" s="110"/>
      <c r="M12" s="10"/>
      <c r="O12" s="10"/>
    </row>
    <row r="13" spans="1:19" s="9" customFormat="1" ht="15" customHeight="1" x14ac:dyDescent="0.2">
      <c r="B13" s="105" t="s">
        <v>137</v>
      </c>
      <c r="C13" s="112"/>
      <c r="D13" s="112"/>
      <c r="E13" s="112"/>
      <c r="F13" s="112"/>
      <c r="G13" s="112"/>
      <c r="H13" s="20"/>
      <c r="I13" s="110" t="str">
        <f t="shared" si="0"/>
        <v>Land/PLZ/Ort</v>
      </c>
      <c r="J13" s="110"/>
      <c r="K13" s="110"/>
      <c r="L13" s="110"/>
      <c r="M13" s="10"/>
      <c r="N13" s="10"/>
      <c r="O13" s="10"/>
      <c r="P13" s="10"/>
      <c r="Q13" s="10"/>
      <c r="R13" s="10"/>
      <c r="S13" s="10"/>
    </row>
    <row r="14" spans="1:19" s="9" customFormat="1" ht="15" customHeight="1" x14ac:dyDescent="0.2">
      <c r="B14" s="105"/>
      <c r="C14" s="112"/>
      <c r="D14" s="112"/>
      <c r="E14" s="112"/>
      <c r="F14" s="112"/>
      <c r="G14" s="112"/>
      <c r="H14" s="20"/>
      <c r="I14" s="110">
        <f t="shared" si="0"/>
        <v>0</v>
      </c>
      <c r="J14" s="110"/>
      <c r="K14" s="110"/>
      <c r="L14" s="110"/>
      <c r="M14" s="10"/>
      <c r="N14" s="10"/>
      <c r="O14" s="10"/>
      <c r="P14" s="10"/>
      <c r="Q14" s="10"/>
      <c r="R14" s="10"/>
      <c r="S14" s="10"/>
    </row>
    <row r="15" spans="1:19" s="9" customFormat="1" ht="15" customHeight="1" x14ac:dyDescent="0.2">
      <c r="B15" s="105"/>
      <c r="C15" s="112"/>
      <c r="D15" s="112"/>
      <c r="E15" s="112"/>
      <c r="F15" s="112"/>
      <c r="G15" s="112"/>
      <c r="H15" s="20"/>
      <c r="I15" s="110">
        <f t="shared" si="0"/>
        <v>0</v>
      </c>
      <c r="J15" s="110"/>
      <c r="K15" s="110"/>
      <c r="L15" s="110"/>
      <c r="M15" s="10"/>
      <c r="N15" s="10"/>
      <c r="O15" s="10"/>
      <c r="P15" s="10"/>
      <c r="Q15" s="10"/>
      <c r="R15" s="10"/>
      <c r="S15" s="10"/>
    </row>
    <row r="16" spans="1:19" s="9" customFormat="1" ht="15" customHeight="1" x14ac:dyDescent="0.2">
      <c r="B16" s="38"/>
      <c r="C16" s="37"/>
      <c r="D16" s="37"/>
      <c r="E16" s="37"/>
      <c r="F16" s="37"/>
      <c r="G16" s="37"/>
      <c r="H16" s="37"/>
      <c r="J16" s="23"/>
      <c r="K16" s="23"/>
      <c r="M16" s="10"/>
      <c r="N16" s="10"/>
      <c r="O16" s="10"/>
      <c r="P16" s="10"/>
      <c r="Q16" s="10"/>
      <c r="R16" s="10"/>
      <c r="S16" s="10"/>
    </row>
    <row r="17" spans="1:19" s="9" customFormat="1" ht="15" customHeight="1" x14ac:dyDescent="0.2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0"/>
      <c r="N17" s="10"/>
      <c r="O17" s="10"/>
      <c r="P17" s="10"/>
      <c r="Q17" s="10"/>
      <c r="R17" s="10"/>
      <c r="S17" s="10"/>
    </row>
    <row r="18" spans="1:19" s="9" customFormat="1" ht="15" customHeight="1" x14ac:dyDescent="0.2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10"/>
      <c r="N18" s="10"/>
      <c r="O18" s="10"/>
      <c r="P18" s="10"/>
      <c r="Q18" s="10"/>
      <c r="R18" s="10"/>
      <c r="S18" s="10"/>
    </row>
    <row r="19" spans="1:19" s="9" customFormat="1" ht="9.9499999999999993" customHeight="1" x14ac:dyDescent="0.2">
      <c r="B19" s="37"/>
      <c r="C19" s="37"/>
      <c r="D19" s="81" t="str">
        <f>IF(D20="","Nummer fehlt","")</f>
        <v/>
      </c>
      <c r="E19" s="81"/>
      <c r="F19" s="81" t="str">
        <f>IF(F20="","Kostenobjekt fehlt","")</f>
        <v>Kostenobjekt fehlt</v>
      </c>
      <c r="G19" s="37"/>
      <c r="H19" s="37"/>
      <c r="I19" s="71" t="str">
        <f>IF(I20=0,"Liefer-/Leistungsdatum fehlt","")</f>
        <v/>
      </c>
      <c r="J19" s="68"/>
      <c r="K19" s="37"/>
      <c r="L19" s="70" t="str">
        <f>IF(L20=0,"Rechnungsdatum fehlt","")</f>
        <v/>
      </c>
      <c r="N19" s="10"/>
      <c r="O19" s="10"/>
      <c r="P19" s="10"/>
      <c r="Q19" s="10"/>
      <c r="R19" s="10"/>
      <c r="S19" s="10"/>
    </row>
    <row r="20" spans="1:19" s="9" customFormat="1" ht="15" customHeight="1" x14ac:dyDescent="0.2">
      <c r="B20" s="111" t="str">
        <f>IF(L55&lt;0,"Gutschrift ","Rechnung Nr.")</f>
        <v>Rechnung Nr.</v>
      </c>
      <c r="C20" s="112"/>
      <c r="D20" s="79">
        <v>4110100</v>
      </c>
      <c r="E20" s="80"/>
      <c r="F20" s="79"/>
      <c r="G20" s="101"/>
      <c r="H20" s="21"/>
      <c r="I20" s="131">
        <v>44468</v>
      </c>
      <c r="J20" s="132"/>
      <c r="K20" s="83"/>
      <c r="L20" s="78">
        <v>44468</v>
      </c>
      <c r="N20" s="10"/>
      <c r="O20" s="12" t="s">
        <v>122</v>
      </c>
      <c r="P20" s="10"/>
      <c r="Q20" s="10"/>
      <c r="R20" s="10"/>
      <c r="S20" s="10"/>
    </row>
    <row r="21" spans="1:19" s="9" customFormat="1" ht="12" customHeight="1" x14ac:dyDescent="0.2">
      <c r="B21" s="127"/>
      <c r="C21" s="128"/>
      <c r="D21" s="77" t="s">
        <v>131</v>
      </c>
      <c r="F21" s="77" t="s">
        <v>132</v>
      </c>
      <c r="H21" s="48"/>
      <c r="I21" s="129" t="s">
        <v>128</v>
      </c>
      <c r="J21" s="130"/>
      <c r="K21" s="84"/>
      <c r="L21" s="69" t="s">
        <v>127</v>
      </c>
      <c r="M21" s="11"/>
      <c r="N21" s="10"/>
      <c r="O21" s="10"/>
      <c r="P21" s="10"/>
      <c r="Q21" s="10"/>
      <c r="R21" s="10"/>
      <c r="S21" s="10"/>
    </row>
    <row r="22" spans="1:19" s="9" customFormat="1" ht="12" customHeight="1" x14ac:dyDescent="0.2">
      <c r="B22" s="75"/>
      <c r="C22" s="76"/>
      <c r="D22" s="135" t="s">
        <v>133</v>
      </c>
      <c r="E22" s="136"/>
      <c r="F22" s="136"/>
      <c r="G22" s="72"/>
      <c r="H22" s="48"/>
      <c r="I22" s="73"/>
      <c r="J22" s="74"/>
      <c r="K22" s="84"/>
      <c r="L22" s="69"/>
      <c r="M22" s="11"/>
      <c r="N22" s="10"/>
      <c r="O22" s="10"/>
      <c r="P22" s="10"/>
      <c r="Q22" s="10"/>
      <c r="R22" s="10"/>
      <c r="S22" s="10"/>
    </row>
    <row r="23" spans="1:19" s="9" customFormat="1" ht="15" customHeight="1" x14ac:dyDescent="0.2">
      <c r="A23" s="39"/>
      <c r="B23" s="115"/>
      <c r="C23" s="116"/>
      <c r="D23" s="116"/>
      <c r="E23" s="116"/>
      <c r="F23" s="116"/>
      <c r="G23" s="116"/>
      <c r="H23" s="116"/>
      <c r="I23" s="116"/>
      <c r="J23" s="47" t="s">
        <v>130</v>
      </c>
      <c r="K23" s="85"/>
      <c r="L23" s="45" t="s">
        <v>1</v>
      </c>
      <c r="M23" s="13" t="str">
        <f>IF(L23=0,"Währung fehlt!","")</f>
        <v/>
      </c>
      <c r="N23" s="10"/>
      <c r="O23" s="10"/>
      <c r="P23" s="10"/>
      <c r="Q23" s="10"/>
      <c r="R23" s="10"/>
      <c r="S23" s="10"/>
    </row>
    <row r="24" spans="1:19" s="9" customFormat="1" ht="15" customHeight="1" x14ac:dyDescent="0.2">
      <c r="A24" s="39"/>
      <c r="B24" s="117" t="s">
        <v>138</v>
      </c>
      <c r="C24" s="117"/>
      <c r="D24" s="117"/>
      <c r="E24" s="117"/>
      <c r="F24" s="117"/>
      <c r="G24" s="117"/>
      <c r="H24" s="117"/>
      <c r="I24" s="117"/>
      <c r="J24" s="46" t="s">
        <v>2</v>
      </c>
      <c r="K24" s="86"/>
      <c r="L24" s="40">
        <v>1000</v>
      </c>
      <c r="M24" s="11" t="str">
        <f>IF(AND(L24&lt;&gt;0,ISBLANK(J24)),"MWST Code fehlt!","")</f>
        <v/>
      </c>
      <c r="N24" s="11" t="str">
        <f>IF(B24="1. Zeile: Art und Umfang der Lieferung/Leistung","Inhalt 1. Zeile bitte umbenennen oder löschen","")</f>
        <v>Inhalt 1. Zeile bitte umbenennen oder löschen</v>
      </c>
      <c r="O24" s="11" t="str">
        <f t="shared" ref="O24:O28" si="1">IF(AND(J24&lt;&gt;"",ISBLANK(L24)),"Mwst-Code löschen oder Betrag eingeben","")</f>
        <v/>
      </c>
      <c r="P24" s="10"/>
      <c r="Q24" s="10"/>
      <c r="R24" s="10"/>
      <c r="S24" s="10"/>
    </row>
    <row r="25" spans="1:19" s="9" customFormat="1" ht="14.25" customHeight="1" x14ac:dyDescent="0.2">
      <c r="A25" s="39"/>
      <c r="B25" s="117" t="s">
        <v>139</v>
      </c>
      <c r="C25" s="117"/>
      <c r="D25" s="117"/>
      <c r="E25" s="117"/>
      <c r="F25" s="117"/>
      <c r="G25" s="117"/>
      <c r="H25" s="117"/>
      <c r="I25" s="117"/>
      <c r="J25" s="46"/>
      <c r="K25" s="86"/>
      <c r="L25" s="40"/>
      <c r="M25" s="11" t="str">
        <f t="shared" ref="M25:M43" si="2">IF(AND(L25&lt;&gt;0,ISBLANK(J25)),"MWST Code fehlt!","")</f>
        <v/>
      </c>
      <c r="N25" s="11" t="str">
        <f>IF(B25="2. Zeile: Art und Umfang der Lieferung/Leistung","Inhalt 2. Zeile bitte umbenennen oder löschen","")</f>
        <v>Inhalt 2. Zeile bitte umbenennen oder löschen</v>
      </c>
      <c r="O25" s="11" t="str">
        <f t="shared" si="1"/>
        <v/>
      </c>
      <c r="P25" s="10"/>
      <c r="Q25" s="10"/>
      <c r="R25" s="10"/>
      <c r="S25" s="10"/>
    </row>
    <row r="26" spans="1:19" s="9" customFormat="1" ht="14.25" customHeight="1" x14ac:dyDescent="0.2">
      <c r="A26" s="39"/>
      <c r="B26" s="117" t="s">
        <v>140</v>
      </c>
      <c r="C26" s="117"/>
      <c r="D26" s="117"/>
      <c r="E26" s="117"/>
      <c r="F26" s="117"/>
      <c r="G26" s="117"/>
      <c r="H26" s="117"/>
      <c r="I26" s="117"/>
      <c r="J26" s="46"/>
      <c r="K26" s="86"/>
      <c r="L26" s="40"/>
      <c r="M26" s="11" t="str">
        <f t="shared" si="2"/>
        <v/>
      </c>
      <c r="N26" s="11" t="str">
        <f>IF(B26="3. Zeile: Art und Umfang der Lieferung/Leistung","Inhalt 3. Zeile bitte umbenennen oder löschen","")</f>
        <v>Inhalt 3. Zeile bitte umbenennen oder löschen</v>
      </c>
      <c r="O26" s="11" t="str">
        <f t="shared" si="1"/>
        <v/>
      </c>
      <c r="P26" s="10"/>
      <c r="Q26" s="10"/>
      <c r="R26" s="10"/>
      <c r="S26" s="10"/>
    </row>
    <row r="27" spans="1:19" s="9" customFormat="1" ht="14.25" x14ac:dyDescent="0.2">
      <c r="A27" s="39"/>
      <c r="B27" s="118" t="s">
        <v>141</v>
      </c>
      <c r="C27" s="118"/>
      <c r="D27" s="118"/>
      <c r="E27" s="118"/>
      <c r="F27" s="118"/>
      <c r="G27" s="118"/>
      <c r="H27" s="118"/>
      <c r="I27" s="118"/>
      <c r="J27" s="46"/>
      <c r="K27" s="86"/>
      <c r="L27" s="40"/>
      <c r="M27" s="11" t="str">
        <f t="shared" si="2"/>
        <v/>
      </c>
      <c r="N27" s="11" t="str">
        <f>IF(B27="etc.","Inhalt 4. Zeile bitte umbenennen oder löschen","")</f>
        <v>Inhalt 4. Zeile bitte umbenennen oder löschen</v>
      </c>
      <c r="O27" s="11" t="str">
        <f t="shared" si="1"/>
        <v/>
      </c>
      <c r="P27" s="10"/>
      <c r="Q27" s="10"/>
      <c r="R27" s="10"/>
      <c r="S27" s="10"/>
    </row>
    <row r="28" spans="1:19" s="9" customFormat="1" ht="14.25" x14ac:dyDescent="0.2">
      <c r="A28" s="39"/>
      <c r="B28" s="118"/>
      <c r="C28" s="118"/>
      <c r="D28" s="118"/>
      <c r="E28" s="118"/>
      <c r="F28" s="118"/>
      <c r="G28" s="118"/>
      <c r="H28" s="118"/>
      <c r="I28" s="118"/>
      <c r="J28" s="46"/>
      <c r="K28" s="86"/>
      <c r="L28" s="40"/>
      <c r="M28" s="11" t="str">
        <f t="shared" si="2"/>
        <v/>
      </c>
      <c r="N28" s="10"/>
      <c r="O28" s="11" t="str">
        <f t="shared" si="1"/>
        <v/>
      </c>
      <c r="P28" s="10"/>
      <c r="Q28" s="10"/>
      <c r="R28" s="10"/>
      <c r="S28" s="10"/>
    </row>
    <row r="29" spans="1:19" s="9" customFormat="1" ht="14.25" x14ac:dyDescent="0.2">
      <c r="A29" s="39"/>
      <c r="B29" s="118"/>
      <c r="C29" s="118"/>
      <c r="D29" s="118"/>
      <c r="E29" s="118"/>
      <c r="F29" s="118"/>
      <c r="G29" s="118"/>
      <c r="H29" s="118"/>
      <c r="I29" s="118"/>
      <c r="J29" s="46"/>
      <c r="K29" s="86"/>
      <c r="L29" s="40"/>
      <c r="M29" s="11" t="str">
        <f t="shared" si="2"/>
        <v/>
      </c>
      <c r="N29" s="11"/>
      <c r="O29" s="11" t="str">
        <f>IF(AND(J29&lt;&gt;"",ISBLANK(L29)),"Mwst-Code löschen oder Betrag eingeben","")</f>
        <v/>
      </c>
      <c r="P29" s="11" t="str">
        <f t="shared" ref="P29" si="3">IF(AND(O29&lt;&gt;0,ISBLANK(M29)),"MWST Code fehlt!","")</f>
        <v/>
      </c>
      <c r="Q29" s="10"/>
      <c r="R29" s="10"/>
      <c r="S29" s="10"/>
    </row>
    <row r="30" spans="1:19" s="9" customFormat="1" ht="14.25" x14ac:dyDescent="0.2">
      <c r="A30" s="39"/>
      <c r="B30" s="118"/>
      <c r="C30" s="118"/>
      <c r="D30" s="118"/>
      <c r="E30" s="118"/>
      <c r="F30" s="118"/>
      <c r="G30" s="118"/>
      <c r="H30" s="118"/>
      <c r="I30" s="118"/>
      <c r="J30" s="46"/>
      <c r="K30" s="86"/>
      <c r="L30" s="40"/>
      <c r="M30" s="11" t="str">
        <f t="shared" si="2"/>
        <v/>
      </c>
      <c r="N30" s="10"/>
      <c r="O30" s="11" t="str">
        <f t="shared" ref="O30:O43" si="4">IF(AND(J30&lt;&gt;"",ISBLANK(L30)),"Mwst-Code löschen oder Betrag eingeben","")</f>
        <v/>
      </c>
      <c r="P30" s="10"/>
      <c r="Q30" s="10"/>
      <c r="R30" s="10"/>
      <c r="S30" s="10"/>
    </row>
    <row r="31" spans="1:19" s="9" customFormat="1" ht="14.25" x14ac:dyDescent="0.2">
      <c r="A31" s="39"/>
      <c r="B31" s="118"/>
      <c r="C31" s="118"/>
      <c r="D31" s="118"/>
      <c r="E31" s="118"/>
      <c r="F31" s="118"/>
      <c r="G31" s="118"/>
      <c r="H31" s="118"/>
      <c r="I31" s="118"/>
      <c r="J31" s="46"/>
      <c r="K31" s="86"/>
      <c r="L31" s="40"/>
      <c r="M31" s="11" t="str">
        <f t="shared" si="2"/>
        <v/>
      </c>
      <c r="N31" s="10"/>
      <c r="O31" s="11" t="str">
        <f t="shared" si="4"/>
        <v/>
      </c>
      <c r="P31" s="10"/>
      <c r="Q31" s="10"/>
      <c r="R31" s="10"/>
      <c r="S31" s="10"/>
    </row>
    <row r="32" spans="1:19" s="9" customFormat="1" ht="14.25" x14ac:dyDescent="0.2">
      <c r="A32" s="39"/>
      <c r="B32" s="118"/>
      <c r="C32" s="118"/>
      <c r="D32" s="118"/>
      <c r="E32" s="118"/>
      <c r="F32" s="118"/>
      <c r="G32" s="118"/>
      <c r="H32" s="118"/>
      <c r="I32" s="118"/>
      <c r="J32" s="46"/>
      <c r="K32" s="86"/>
      <c r="L32" s="40"/>
      <c r="M32" s="11" t="str">
        <f t="shared" si="2"/>
        <v/>
      </c>
      <c r="N32" s="10"/>
      <c r="O32" s="11" t="str">
        <f t="shared" si="4"/>
        <v/>
      </c>
      <c r="P32" s="10"/>
      <c r="Q32" s="10"/>
      <c r="R32" s="10"/>
      <c r="S32" s="10"/>
    </row>
    <row r="33" spans="1:19" s="9" customFormat="1" ht="14.25" x14ac:dyDescent="0.2">
      <c r="A33" s="39"/>
      <c r="B33" s="118"/>
      <c r="C33" s="118"/>
      <c r="D33" s="118"/>
      <c r="E33" s="118"/>
      <c r="F33" s="118"/>
      <c r="G33" s="118"/>
      <c r="H33" s="118"/>
      <c r="I33" s="118"/>
      <c r="J33" s="46"/>
      <c r="K33" s="86"/>
      <c r="L33" s="40"/>
      <c r="M33" s="11" t="str">
        <f t="shared" si="2"/>
        <v/>
      </c>
      <c r="N33" s="10"/>
      <c r="O33" s="11" t="str">
        <f t="shared" si="4"/>
        <v/>
      </c>
      <c r="P33" s="10"/>
      <c r="Q33" s="10"/>
      <c r="R33" s="10"/>
      <c r="S33" s="10"/>
    </row>
    <row r="34" spans="1:19" s="9" customFormat="1" ht="14.25" x14ac:dyDescent="0.2">
      <c r="A34" s="39"/>
      <c r="B34" s="118"/>
      <c r="C34" s="118"/>
      <c r="D34" s="118"/>
      <c r="E34" s="118"/>
      <c r="F34" s="118"/>
      <c r="G34" s="118"/>
      <c r="H34" s="118"/>
      <c r="I34" s="118"/>
      <c r="J34" s="46"/>
      <c r="K34" s="86"/>
      <c r="L34" s="40"/>
      <c r="M34" s="11" t="str">
        <f t="shared" si="2"/>
        <v/>
      </c>
      <c r="N34" s="10"/>
      <c r="O34" s="11" t="str">
        <f t="shared" si="4"/>
        <v/>
      </c>
      <c r="P34" s="10"/>
      <c r="Q34" s="10"/>
      <c r="R34" s="10"/>
      <c r="S34" s="10"/>
    </row>
    <row r="35" spans="1:19" s="9" customFormat="1" ht="14.25" x14ac:dyDescent="0.2">
      <c r="A35" s="39"/>
      <c r="B35" s="118"/>
      <c r="C35" s="118"/>
      <c r="D35" s="118"/>
      <c r="E35" s="118"/>
      <c r="F35" s="118"/>
      <c r="G35" s="118"/>
      <c r="H35" s="118"/>
      <c r="I35" s="118"/>
      <c r="J35" s="46"/>
      <c r="K35" s="86"/>
      <c r="L35" s="40"/>
      <c r="M35" s="11" t="str">
        <f t="shared" si="2"/>
        <v/>
      </c>
      <c r="N35" s="10"/>
      <c r="O35" s="11" t="str">
        <f t="shared" si="4"/>
        <v/>
      </c>
      <c r="P35" s="10"/>
      <c r="Q35" s="10"/>
      <c r="R35" s="10"/>
      <c r="S35" s="10"/>
    </row>
    <row r="36" spans="1:19" s="9" customFormat="1" ht="14.25" x14ac:dyDescent="0.2">
      <c r="A36" s="39"/>
      <c r="B36" s="118"/>
      <c r="C36" s="118"/>
      <c r="D36" s="118"/>
      <c r="E36" s="118"/>
      <c r="F36" s="118"/>
      <c r="G36" s="118"/>
      <c r="H36" s="118"/>
      <c r="I36" s="118"/>
      <c r="J36" s="46"/>
      <c r="K36" s="86"/>
      <c r="L36" s="40"/>
      <c r="M36" s="11" t="str">
        <f t="shared" si="2"/>
        <v/>
      </c>
      <c r="N36" s="10"/>
      <c r="O36" s="11" t="str">
        <f t="shared" si="4"/>
        <v/>
      </c>
      <c r="P36" s="10"/>
      <c r="Q36" s="10"/>
      <c r="R36" s="10"/>
      <c r="S36" s="10"/>
    </row>
    <row r="37" spans="1:19" s="9" customFormat="1" ht="14.25" x14ac:dyDescent="0.2">
      <c r="A37" s="39"/>
      <c r="B37" s="118"/>
      <c r="C37" s="118"/>
      <c r="D37" s="118"/>
      <c r="E37" s="118"/>
      <c r="F37" s="118"/>
      <c r="G37" s="118"/>
      <c r="H37" s="118"/>
      <c r="I37" s="118"/>
      <c r="J37" s="46"/>
      <c r="K37" s="86"/>
      <c r="L37" s="40"/>
      <c r="M37" s="11" t="str">
        <f t="shared" si="2"/>
        <v/>
      </c>
      <c r="N37" s="10"/>
      <c r="O37" s="11" t="str">
        <f t="shared" si="4"/>
        <v/>
      </c>
      <c r="P37" s="10"/>
      <c r="Q37" s="10"/>
      <c r="R37" s="10"/>
      <c r="S37" s="10"/>
    </row>
    <row r="38" spans="1:19" s="9" customFormat="1" ht="14.25" x14ac:dyDescent="0.2">
      <c r="A38" s="39"/>
      <c r="B38" s="118"/>
      <c r="C38" s="118"/>
      <c r="D38" s="118"/>
      <c r="E38" s="118"/>
      <c r="F38" s="118"/>
      <c r="G38" s="118"/>
      <c r="H38" s="118"/>
      <c r="I38" s="118"/>
      <c r="J38" s="46"/>
      <c r="K38" s="86"/>
      <c r="L38" s="40"/>
      <c r="M38" s="11" t="str">
        <f t="shared" si="2"/>
        <v/>
      </c>
      <c r="N38" s="10"/>
      <c r="O38" s="11" t="str">
        <f t="shared" si="4"/>
        <v/>
      </c>
      <c r="P38" s="10"/>
      <c r="Q38" s="10"/>
      <c r="R38" s="10"/>
      <c r="S38" s="10"/>
    </row>
    <row r="39" spans="1:19" s="9" customFormat="1" ht="14.25" x14ac:dyDescent="0.2">
      <c r="A39" s="39"/>
      <c r="B39" s="118"/>
      <c r="C39" s="118"/>
      <c r="D39" s="118"/>
      <c r="E39" s="118"/>
      <c r="F39" s="118"/>
      <c r="G39" s="118"/>
      <c r="H39" s="118"/>
      <c r="I39" s="118"/>
      <c r="J39" s="46"/>
      <c r="K39" s="86"/>
      <c r="L39" s="40"/>
      <c r="M39" s="11" t="str">
        <f t="shared" si="2"/>
        <v/>
      </c>
      <c r="N39" s="10"/>
      <c r="O39" s="11" t="str">
        <f t="shared" si="4"/>
        <v/>
      </c>
      <c r="P39" s="10"/>
      <c r="Q39" s="10"/>
      <c r="R39" s="10"/>
      <c r="S39" s="10"/>
    </row>
    <row r="40" spans="1:19" s="9" customFormat="1" ht="14.25" x14ac:dyDescent="0.2">
      <c r="A40" s="39"/>
      <c r="B40" s="118"/>
      <c r="C40" s="118"/>
      <c r="D40" s="118"/>
      <c r="E40" s="118"/>
      <c r="F40" s="118"/>
      <c r="G40" s="118"/>
      <c r="H40" s="118"/>
      <c r="I40" s="118"/>
      <c r="J40" s="46"/>
      <c r="K40" s="86"/>
      <c r="L40" s="40"/>
      <c r="M40" s="11" t="str">
        <f t="shared" si="2"/>
        <v/>
      </c>
      <c r="N40" s="10"/>
      <c r="O40" s="11" t="str">
        <f t="shared" si="4"/>
        <v/>
      </c>
      <c r="P40" s="10"/>
      <c r="Q40" s="10"/>
      <c r="R40" s="10"/>
      <c r="S40" s="10"/>
    </row>
    <row r="41" spans="1:19" s="9" customFormat="1" ht="14.25" x14ac:dyDescent="0.2">
      <c r="A41" s="39"/>
      <c r="B41" s="118"/>
      <c r="C41" s="118"/>
      <c r="D41" s="118"/>
      <c r="E41" s="118"/>
      <c r="F41" s="118"/>
      <c r="G41" s="118"/>
      <c r="H41" s="118"/>
      <c r="I41" s="118"/>
      <c r="J41" s="46"/>
      <c r="K41" s="86"/>
      <c r="L41" s="40"/>
      <c r="M41" s="11" t="str">
        <f t="shared" si="2"/>
        <v/>
      </c>
      <c r="N41" s="10"/>
      <c r="O41" s="11" t="str">
        <f t="shared" si="4"/>
        <v/>
      </c>
      <c r="P41" s="10"/>
      <c r="Q41" s="10"/>
      <c r="R41" s="10"/>
      <c r="S41" s="10"/>
    </row>
    <row r="42" spans="1:19" s="9" customFormat="1" ht="14.25" customHeight="1" x14ac:dyDescent="0.2">
      <c r="A42" s="39"/>
      <c r="B42" s="118"/>
      <c r="C42" s="118"/>
      <c r="D42" s="118"/>
      <c r="E42" s="118"/>
      <c r="F42" s="118"/>
      <c r="G42" s="118"/>
      <c r="H42" s="118"/>
      <c r="I42" s="118"/>
      <c r="J42" s="46"/>
      <c r="K42" s="86"/>
      <c r="L42" s="40"/>
      <c r="M42" s="11" t="str">
        <f t="shared" si="2"/>
        <v/>
      </c>
      <c r="N42" s="10"/>
      <c r="O42" s="11" t="str">
        <f t="shared" si="4"/>
        <v/>
      </c>
      <c r="P42" s="10"/>
      <c r="Q42" s="10"/>
      <c r="R42" s="10"/>
      <c r="S42" s="10"/>
    </row>
    <row r="43" spans="1:19" s="9" customFormat="1" ht="14.25" x14ac:dyDescent="0.2">
      <c r="A43" s="39"/>
      <c r="B43" s="118"/>
      <c r="C43" s="118"/>
      <c r="D43" s="118"/>
      <c r="E43" s="118"/>
      <c r="F43" s="118"/>
      <c r="G43" s="118"/>
      <c r="H43" s="118"/>
      <c r="I43" s="118"/>
      <c r="J43" s="46"/>
      <c r="K43" s="86"/>
      <c r="L43" s="40"/>
      <c r="M43" s="11" t="str">
        <f t="shared" si="2"/>
        <v/>
      </c>
      <c r="N43" s="10"/>
      <c r="O43" s="11" t="str">
        <f t="shared" si="4"/>
        <v/>
      </c>
      <c r="P43" s="10"/>
      <c r="Q43" s="10"/>
      <c r="R43" s="10"/>
      <c r="S43" s="10"/>
    </row>
    <row r="44" spans="1:19" s="9" customFormat="1" ht="5.0999999999999996" customHeight="1" x14ac:dyDescent="0.2">
      <c r="A44" s="41"/>
      <c r="B44" s="15"/>
      <c r="C44" s="16"/>
      <c r="D44" s="16"/>
      <c r="E44" s="16"/>
      <c r="F44" s="16"/>
      <c r="G44" s="16"/>
      <c r="H44" s="17"/>
      <c r="I44" s="18"/>
      <c r="J44" s="14"/>
      <c r="K44" s="87"/>
      <c r="L44" s="42"/>
      <c r="M44" s="11"/>
      <c r="N44" s="10"/>
      <c r="O44" s="10"/>
      <c r="P44" s="10"/>
      <c r="Q44" s="10"/>
      <c r="R44" s="10"/>
      <c r="S44" s="10"/>
    </row>
    <row r="45" spans="1:19" s="56" customFormat="1" ht="12" customHeight="1" x14ac:dyDescent="0.2">
      <c r="A45" s="51"/>
      <c r="B45" s="137" t="str">
        <f>IF(L45&lt;&gt;0,"Zwischensumme exklusiv Mwst","")</f>
        <v/>
      </c>
      <c r="C45" s="114"/>
      <c r="D45" s="114"/>
      <c r="E45" s="114"/>
      <c r="F45" s="114"/>
      <c r="G45" s="114"/>
      <c r="H45" s="114"/>
      <c r="I45" s="114"/>
      <c r="J45" s="114"/>
      <c r="K45" s="88"/>
      <c r="L45" s="53">
        <f>SUMIF(J24:J43,"exkl. 8 %",L24:L43)+SUMIF(J24:J43,"exkl. 2.5 %",L24:L43)+SUMIF(J24:J43,"exkl. 3.8 %",L24:L43)+SUMIF(J24:J43,"exkl. 7.7 %",L24:L43)+SUMIF(J24:J43,"exkl. 3.7 %",L24:L43)</f>
        <v>0</v>
      </c>
      <c r="M45" s="54"/>
      <c r="N45" s="55"/>
      <c r="O45" s="55"/>
      <c r="P45" s="55"/>
      <c r="Q45" s="55"/>
      <c r="R45" s="55"/>
      <c r="S45" s="55"/>
    </row>
    <row r="46" spans="1:19" s="56" customFormat="1" ht="12" customHeight="1" x14ac:dyDescent="0.2">
      <c r="A46" s="51"/>
      <c r="B46" s="113" t="str">
        <f>IF(L45&lt;&gt;0,"zuzüglich Mwst","")</f>
        <v/>
      </c>
      <c r="C46" s="114"/>
      <c r="D46" s="114"/>
      <c r="E46" s="114"/>
      <c r="F46" s="114"/>
      <c r="G46" s="114"/>
      <c r="H46" s="114"/>
      <c r="I46" s="114"/>
      <c r="J46" s="114"/>
      <c r="K46" s="88"/>
      <c r="L46" s="53">
        <f>0.08*SUMIF(J24:J43,"exkl. 8 %",L24:L43)+0.025*SUMIF(J24:J43,"exkl. 2.5 %",L24:L43)+0.038*SUMIF(J24:J43,"exkl. 3.8 %",L24:L43)+0.037*SUMIF(J24:J43,"exkl. 3.7 %",L24:L43)+0.077*SUMIF(J24:J43,"exkl. 7.7 %",L24:L43)</f>
        <v>0</v>
      </c>
      <c r="M46" s="55"/>
      <c r="N46" s="55"/>
      <c r="O46" s="55"/>
      <c r="P46" s="55"/>
      <c r="Q46" s="55"/>
      <c r="R46" s="55"/>
      <c r="S46" s="55"/>
    </row>
    <row r="47" spans="1:19" s="56" customFormat="1" ht="12" x14ac:dyDescent="0.2">
      <c r="A47" s="51"/>
      <c r="B47" s="52"/>
      <c r="C47" s="57"/>
      <c r="D47" s="58"/>
      <c r="E47" s="59"/>
      <c r="F47" s="58"/>
      <c r="G47" s="60"/>
      <c r="H47" s="61"/>
      <c r="I47" s="59" t="str">
        <f>IF(L47&lt;&gt;0,"Zwischensumme inklusive Mwst","")</f>
        <v/>
      </c>
      <c r="J47" s="67">
        <f>0.074074*SUMIF(J24:J43,"inkl. 8 %",L24:L43)+0.02439*SUMIF(J24:J43,"inkl. 2.5 %",L24:L43)+0.036609*SUMIF(J24:J43,"inkl. 3.8 %",L24:L43)+0.071495*SUMIF(J24:J43,"inkl. 7.7 %",L24:L43)+0.03568*SUMIF(J24:J43,"inkl. 3.7 %",L24:L43)</f>
        <v>0</v>
      </c>
      <c r="K47" s="89"/>
      <c r="L47" s="53">
        <f>SUMIF(J24:J43,"inkl. 8 %",L24:L43)+SUMIF(J24:J43,"inkl. 2.5 %",L24:L43)+SUMIF(J24:J43,"inkl. 3.8 %",L24:L43)+SUMIF(J24:J43,"inkl. 7.7 %",L24:L43)+SUMIF(J24:J43,"inkl. 3.7 %",L24:L43)</f>
        <v>0</v>
      </c>
      <c r="M47" s="55"/>
      <c r="N47" s="55"/>
      <c r="O47" s="55"/>
      <c r="P47" s="55"/>
      <c r="Q47" s="55"/>
      <c r="R47" s="55"/>
      <c r="S47" s="55"/>
    </row>
    <row r="48" spans="1:19" s="56" customFormat="1" ht="12" x14ac:dyDescent="0.2">
      <c r="A48" s="51"/>
      <c r="B48" s="113" t="str">
        <f>IF(L48&lt;&gt;0,"Zwischensumme Mwst frei","")</f>
        <v>Zwischensumme Mwst frei</v>
      </c>
      <c r="C48" s="114"/>
      <c r="D48" s="114"/>
      <c r="E48" s="114"/>
      <c r="F48" s="114"/>
      <c r="G48" s="114"/>
      <c r="H48" s="114"/>
      <c r="I48" s="114"/>
      <c r="J48" s="114"/>
      <c r="K48" s="88"/>
      <c r="L48" s="53">
        <f>SUMIF(J24:J43,"frei",L24:L43)</f>
        <v>1000</v>
      </c>
      <c r="M48" s="55"/>
      <c r="N48" s="55"/>
      <c r="O48" s="55"/>
      <c r="P48" s="55"/>
      <c r="Q48" s="55"/>
      <c r="R48" s="55"/>
      <c r="S48" s="55"/>
    </row>
    <row r="49" spans="1:19" s="56" customFormat="1" ht="12" x14ac:dyDescent="0.2">
      <c r="A49" s="51"/>
      <c r="B49" s="113" t="str">
        <f>IF(L49&lt;&gt;0,"Zwischensumme Mwst Export","")</f>
        <v/>
      </c>
      <c r="C49" s="114"/>
      <c r="D49" s="114"/>
      <c r="E49" s="114"/>
      <c r="F49" s="114"/>
      <c r="G49" s="114"/>
      <c r="H49" s="114"/>
      <c r="I49" s="114"/>
      <c r="J49" s="114"/>
      <c r="K49" s="88"/>
      <c r="L49" s="53">
        <f>SUMIF(J24:J43,"Export",L24:L43)</f>
        <v>0</v>
      </c>
      <c r="M49" s="55"/>
      <c r="N49" s="55"/>
      <c r="O49" s="55"/>
      <c r="P49" s="55"/>
      <c r="Q49" s="55"/>
      <c r="R49" s="55"/>
      <c r="S49" s="55"/>
    </row>
    <row r="50" spans="1:19" s="56" customFormat="1" ht="12" x14ac:dyDescent="0.2">
      <c r="A50" s="51"/>
      <c r="B50" s="113" t="str">
        <f>IF(L50&lt;&gt;0,"Zwischensumme Mwst BFK-Regel","")</f>
        <v/>
      </c>
      <c r="C50" s="114"/>
      <c r="D50" s="114"/>
      <c r="E50" s="114"/>
      <c r="F50" s="114"/>
      <c r="G50" s="114"/>
      <c r="H50" s="114"/>
      <c r="I50" s="114"/>
      <c r="J50" s="114"/>
      <c r="K50" s="88"/>
      <c r="L50" s="53">
        <f>SUMIF(J24:J43,"BFK-Regel",L24:L43)</f>
        <v>0</v>
      </c>
      <c r="M50" s="55"/>
      <c r="N50" s="55"/>
      <c r="O50" s="55"/>
      <c r="P50" s="55"/>
      <c r="Q50" s="55"/>
      <c r="R50" s="55"/>
      <c r="S50" s="55"/>
    </row>
    <row r="51" spans="1:19" s="56" customFormat="1" ht="12" x14ac:dyDescent="0.2">
      <c r="A51" s="51"/>
      <c r="B51" s="113" t="str">
        <f>IF(L51&lt;&gt;0,"Zwischensumme Mwst Gemeinwesen","")</f>
        <v/>
      </c>
      <c r="C51" s="114"/>
      <c r="D51" s="114"/>
      <c r="E51" s="114"/>
      <c r="F51" s="114"/>
      <c r="G51" s="114"/>
      <c r="H51" s="114"/>
      <c r="I51" s="114"/>
      <c r="J51" s="114"/>
      <c r="K51" s="88"/>
      <c r="L51" s="53">
        <f>SUMIF(J24:J43,"Gemeinwesen",L24:L43)</f>
        <v>0</v>
      </c>
      <c r="M51" s="55"/>
      <c r="N51" s="55"/>
      <c r="O51" s="55"/>
      <c r="P51" s="55"/>
      <c r="Q51" s="55"/>
      <c r="R51" s="55"/>
      <c r="S51" s="55"/>
    </row>
    <row r="52" spans="1:19" s="56" customFormat="1" ht="12" x14ac:dyDescent="0.2">
      <c r="B52" s="113" t="str">
        <f>IF(L52&lt;&gt;0,"Zwischensumme Mwst Reverse-Charge","")</f>
        <v/>
      </c>
      <c r="C52" s="114"/>
      <c r="D52" s="114"/>
      <c r="E52" s="114"/>
      <c r="F52" s="114"/>
      <c r="G52" s="114"/>
      <c r="H52" s="114"/>
      <c r="I52" s="114"/>
      <c r="J52" s="114"/>
      <c r="K52" s="55"/>
      <c r="L52" s="53">
        <f>SUMIF(J24:J43,"Reverse-Charge",L24:L43)</f>
        <v>0</v>
      </c>
      <c r="M52" s="55"/>
    </row>
    <row r="53" spans="1:19" s="56" customFormat="1" ht="12" x14ac:dyDescent="0.2">
      <c r="B53" s="113" t="str">
        <f>IF(L53&lt;&gt;0,"Zwischensumme Mwst Innenumsatz","")</f>
        <v/>
      </c>
      <c r="C53" s="114"/>
      <c r="D53" s="114"/>
      <c r="E53" s="114"/>
      <c r="F53" s="114"/>
      <c r="G53" s="114"/>
      <c r="H53" s="114"/>
      <c r="I53" s="114"/>
      <c r="J53" s="114"/>
      <c r="K53" s="55"/>
      <c r="L53" s="53">
        <f>SUMIF(J24:J43,"Innenumsatz",L24:L43)</f>
        <v>0</v>
      </c>
      <c r="M53" s="55"/>
    </row>
    <row r="54" spans="1:19" s="9" customFormat="1" ht="5.0999999999999996" customHeight="1" x14ac:dyDescent="0.2">
      <c r="A54" s="39"/>
      <c r="B54" s="36"/>
      <c r="C54" s="25"/>
      <c r="D54" s="25"/>
      <c r="E54" s="25"/>
      <c r="F54" s="25"/>
      <c r="G54" s="25"/>
      <c r="H54" s="25"/>
      <c r="I54" s="25"/>
      <c r="J54" s="25"/>
      <c r="K54" s="90"/>
      <c r="L54" s="43"/>
      <c r="M54" s="10"/>
      <c r="N54" s="10"/>
      <c r="O54" s="10"/>
      <c r="P54" s="10"/>
      <c r="Q54" s="10"/>
      <c r="R54" s="10"/>
      <c r="S54" s="10"/>
    </row>
    <row r="55" spans="1:19" s="5" customFormat="1" ht="24.95" customHeight="1" x14ac:dyDescent="0.2">
      <c r="A55" s="62"/>
      <c r="B55" s="50" t="str">
        <f>IF(L55&lt;0,"Total-Betrag zu IHREN Gunsten","Total-Betrag zu unseren Gunsten")</f>
        <v>Total-Betrag zu unseren Gunsten</v>
      </c>
      <c r="C55" s="50"/>
      <c r="D55" s="50"/>
      <c r="E55" s="50"/>
      <c r="F55" s="50"/>
      <c r="G55" s="121" t="s">
        <v>124</v>
      </c>
      <c r="H55" s="122"/>
      <c r="I55" s="122"/>
      <c r="J55" s="65" t="str">
        <f>L23</f>
        <v>CHF</v>
      </c>
      <c r="K55" s="91"/>
      <c r="L55" s="44">
        <f>SUM(L45:L53)</f>
        <v>1000</v>
      </c>
      <c r="M55" s="7"/>
      <c r="N55" s="7"/>
      <c r="O55" s="7"/>
      <c r="P55" s="7"/>
      <c r="Q55" s="7"/>
      <c r="R55" s="7"/>
      <c r="S55" s="7"/>
    </row>
    <row r="56" spans="1:19" s="9" customFormat="1" ht="24.95" customHeight="1" x14ac:dyDescent="0.2">
      <c r="B56" s="123" t="str">
        <f>IF(B20="Rechnung Nr.","Rechnungsnr. und Kostenobjekt bei Zahlung unbedingt angeben","")</f>
        <v>Rechnungsnr. und Kostenobjekt bei Zahlung unbedingt angeben</v>
      </c>
      <c r="C56" s="104"/>
      <c r="D56" s="104"/>
      <c r="E56" s="104"/>
      <c r="F56" s="104"/>
      <c r="G56" s="104"/>
      <c r="H56" s="104"/>
      <c r="I56" s="5"/>
      <c r="J56" s="5"/>
      <c r="K56" s="7"/>
      <c r="L56" s="5"/>
      <c r="M56" s="10"/>
      <c r="N56" s="10"/>
      <c r="O56" s="10"/>
      <c r="P56" s="10"/>
      <c r="Q56" s="10"/>
      <c r="R56" s="10"/>
      <c r="S56" s="10"/>
    </row>
    <row r="57" spans="1:19" s="5" customFormat="1" ht="14.25" customHeight="1" x14ac:dyDescent="0.2">
      <c r="B57" s="82" t="str">
        <f>IF(B20="Rechnung Nr.","Zahlbar:","")</f>
        <v>Zahlbar:</v>
      </c>
      <c r="C57" s="105" t="s">
        <v>0</v>
      </c>
      <c r="D57" s="112"/>
      <c r="E57" s="112"/>
      <c r="F57" s="112"/>
      <c r="G57" s="112"/>
      <c r="I57" s="66" t="str">
        <f>IF(B20="Rechnung Nr.","Bankkonten","")</f>
        <v>Bankkonten</v>
      </c>
      <c r="J57" s="106" t="str">
        <f>IF(B20="Rechnung Nr.","Basler Kantonalbank CH-4002 Basel","")</f>
        <v>Basler Kantonalbank CH-4002 Basel</v>
      </c>
      <c r="K57" s="107"/>
      <c r="L57" s="107"/>
      <c r="M57" s="92"/>
      <c r="N57" s="7"/>
      <c r="O57" s="7"/>
      <c r="P57" s="7"/>
      <c r="Q57" s="7"/>
      <c r="R57" s="7"/>
      <c r="S57" s="7"/>
    </row>
    <row r="58" spans="1:19" s="95" customFormat="1" ht="12" customHeight="1" x14ac:dyDescent="0.25">
      <c r="B58" s="35" t="s">
        <v>0</v>
      </c>
      <c r="C58" s="100" t="str">
        <f>IF(AND(L55&gt;0,C57=" "),"bitte Zahlungskonditionen auswählen!","")</f>
        <v>bitte Zahlungskonditionen auswählen!</v>
      </c>
      <c r="D58" s="96"/>
      <c r="E58" s="96"/>
      <c r="F58" s="96"/>
      <c r="G58" s="96"/>
      <c r="I58" s="97" t="str">
        <f>IF(B20="Rechnung Nr.","CHF","")</f>
        <v>CHF</v>
      </c>
      <c r="J58" s="108" t="str">
        <f>IF(B20="Rechnung Nr.","CH46 0077 0020 0590 4392 2","")</f>
        <v>CH46 0077 0020 0590 4392 2</v>
      </c>
      <c r="K58" s="109"/>
      <c r="L58" s="109"/>
      <c r="M58" s="98"/>
      <c r="N58" s="119"/>
      <c r="O58" s="120"/>
      <c r="P58" s="120"/>
      <c r="Q58" s="120"/>
      <c r="R58" s="120"/>
      <c r="S58" s="120"/>
    </row>
    <row r="59" spans="1:19" s="9" customFormat="1" ht="12" customHeight="1" x14ac:dyDescent="0.2">
      <c r="C59" s="99" t="str">
        <f>IF(AND(L55&lt;0,C57&gt;" "),"Zahlunbgskonditionen bitte löschen!","")</f>
        <v/>
      </c>
      <c r="I59" s="66" t="str">
        <f>IF(B20="Rechnung Nr.","EUR","")</f>
        <v>EUR</v>
      </c>
      <c r="J59" s="106" t="str">
        <f>IF(B20="Rechnung Nr.","CH76 0077 0016 0653 4192 2","")</f>
        <v>CH76 0077 0016 0653 4192 2</v>
      </c>
      <c r="K59" s="107"/>
      <c r="L59" s="107"/>
      <c r="M59" s="19"/>
      <c r="N59" s="10"/>
      <c r="O59" s="10"/>
      <c r="P59" s="10"/>
      <c r="Q59" s="10"/>
      <c r="R59" s="10"/>
      <c r="S59" s="10"/>
    </row>
    <row r="60" spans="1:19" s="9" customFormat="1" ht="12" customHeight="1" x14ac:dyDescent="0.2">
      <c r="C60" s="99" t="str">
        <f>IF(AND(L57&lt;0,C59&gt;" "),"Zahlunbgskonditionen bitte löschen!","")</f>
        <v/>
      </c>
      <c r="I60" s="66" t="str">
        <f>IF(B20="Rechnung Nr.","USD","")</f>
        <v>USD</v>
      </c>
      <c r="J60" s="106" t="str">
        <f>IF(B20="Rechnung Nr.","CH34 0077 0016 0653 4209 6","")</f>
        <v>CH34 0077 0016 0653 4209 6</v>
      </c>
      <c r="K60" s="107"/>
      <c r="L60" s="107"/>
      <c r="M60" s="19"/>
      <c r="N60" s="10"/>
      <c r="O60" s="10"/>
      <c r="P60" s="10"/>
      <c r="Q60" s="10"/>
      <c r="R60" s="10"/>
      <c r="S60" s="10"/>
    </row>
    <row r="61" spans="1:19" s="5" customFormat="1" ht="12" customHeight="1" x14ac:dyDescent="0.2">
      <c r="C61" s="94"/>
      <c r="D61" s="93"/>
      <c r="E61" s="93"/>
      <c r="F61" s="93"/>
      <c r="G61" s="93"/>
      <c r="H61" s="93"/>
      <c r="I61" s="66" t="str">
        <f>IF(B20="Rechnung Nr.","übrige","")</f>
        <v>übrige</v>
      </c>
      <c r="J61" s="106" t="str">
        <f>IF(B20="Rechnung Nr.","CH46 0077 0020 0590 4392 2","")</f>
        <v>CH46 0077 0020 0590 4392 2</v>
      </c>
      <c r="K61" s="107"/>
      <c r="L61" s="107"/>
      <c r="M61" s="19"/>
      <c r="N61" s="7"/>
      <c r="O61" s="7"/>
      <c r="P61" s="7"/>
      <c r="Q61" s="7"/>
      <c r="R61" s="7"/>
      <c r="S61" s="7"/>
    </row>
    <row r="62" spans="1:19" s="5" customFormat="1" ht="12" customHeight="1" x14ac:dyDescent="0.2">
      <c r="I62" s="66" t="str">
        <f>IF(B20="Rechnung Nr.","BIC","")</f>
        <v>BIC</v>
      </c>
      <c r="J62" s="106" t="str">
        <f>IF(B20="Rechnung Nr.","BKBBCHBBXXX","")</f>
        <v>BKBBCHBBXXX</v>
      </c>
      <c r="K62" s="107"/>
      <c r="L62" s="107"/>
      <c r="M62" s="1"/>
      <c r="N62" s="7"/>
      <c r="O62" s="7"/>
      <c r="P62" s="7"/>
      <c r="Q62" s="7"/>
      <c r="R62" s="7"/>
      <c r="S62" s="7"/>
    </row>
    <row r="63" spans="1:19" x14ac:dyDescent="0.2">
      <c r="M63" s="23"/>
      <c r="N63" s="2"/>
      <c r="O63" s="2"/>
      <c r="P63" s="2"/>
      <c r="Q63" s="2"/>
      <c r="R63" s="2"/>
      <c r="S63" s="2"/>
    </row>
    <row r="64" spans="1:19" x14ac:dyDescent="0.2">
      <c r="H64" s="24"/>
      <c r="I64" s="24"/>
      <c r="J64" s="24"/>
      <c r="K64" s="24"/>
      <c r="L64" s="24"/>
      <c r="M64" s="24"/>
    </row>
    <row r="65" spans="2:12" x14ac:dyDescent="0.2">
      <c r="H65" s="24"/>
      <c r="I65" s="24"/>
      <c r="J65" s="24"/>
      <c r="K65" s="24"/>
      <c r="L65" s="24"/>
    </row>
    <row r="66" spans="2:12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</sheetData>
  <mergeCells count="60">
    <mergeCell ref="B11:G11"/>
    <mergeCell ref="B12:G12"/>
    <mergeCell ref="D22:F22"/>
    <mergeCell ref="B46:J46"/>
    <mergeCell ref="B45:J45"/>
    <mergeCell ref="B37:I37"/>
    <mergeCell ref="B38:I38"/>
    <mergeCell ref="B39:I39"/>
    <mergeCell ref="B40:I40"/>
    <mergeCell ref="B34:I34"/>
    <mergeCell ref="B35:I35"/>
    <mergeCell ref="I14:L14"/>
    <mergeCell ref="B41:I41"/>
    <mergeCell ref="B26:I26"/>
    <mergeCell ref="B27:I27"/>
    <mergeCell ref="B28:I28"/>
    <mergeCell ref="B49:J49"/>
    <mergeCell ref="B50:J50"/>
    <mergeCell ref="B4:F4"/>
    <mergeCell ref="G4:H4"/>
    <mergeCell ref="B21:C21"/>
    <mergeCell ref="B25:I25"/>
    <mergeCell ref="I10:L10"/>
    <mergeCell ref="I11:L11"/>
    <mergeCell ref="I12:L12"/>
    <mergeCell ref="I15:L15"/>
    <mergeCell ref="B15:G15"/>
    <mergeCell ref="I21:J21"/>
    <mergeCell ref="I20:J20"/>
    <mergeCell ref="B10:G10"/>
    <mergeCell ref="B42:I42"/>
    <mergeCell ref="B43:I43"/>
    <mergeCell ref="N58:S58"/>
    <mergeCell ref="B51:J51"/>
    <mergeCell ref="B52:J52"/>
    <mergeCell ref="B53:J53"/>
    <mergeCell ref="G55:I55"/>
    <mergeCell ref="B56:H56"/>
    <mergeCell ref="C57:G57"/>
    <mergeCell ref="B29:I29"/>
    <mergeCell ref="B30:I30"/>
    <mergeCell ref="B31:I31"/>
    <mergeCell ref="B32:I32"/>
    <mergeCell ref="B36:I36"/>
    <mergeCell ref="A1:E3"/>
    <mergeCell ref="F1:L3"/>
    <mergeCell ref="J62:L62"/>
    <mergeCell ref="J57:L57"/>
    <mergeCell ref="J58:L58"/>
    <mergeCell ref="J59:L59"/>
    <mergeCell ref="J60:L60"/>
    <mergeCell ref="J61:L61"/>
    <mergeCell ref="I13:L13"/>
    <mergeCell ref="B20:C20"/>
    <mergeCell ref="B13:G13"/>
    <mergeCell ref="B14:G14"/>
    <mergeCell ref="B48:J48"/>
    <mergeCell ref="B23:I23"/>
    <mergeCell ref="B24:I24"/>
    <mergeCell ref="B33:I33"/>
  </mergeCells>
  <phoneticPr fontId="0" type="noConversion"/>
  <conditionalFormatting sqref="L20">
    <cfRule type="containsBlanks" dxfId="3" priority="12">
      <formula>LEN(TRIM(L20))=0</formula>
    </cfRule>
  </conditionalFormatting>
  <conditionalFormatting sqref="I20">
    <cfRule type="containsBlanks" dxfId="2" priority="13">
      <formula>LEN(TRIM(I20))=0</formula>
    </cfRule>
  </conditionalFormatting>
  <conditionalFormatting sqref="F20">
    <cfRule type="containsBlanks" dxfId="1" priority="14">
      <formula>LEN(TRIM(F20))=0</formula>
    </cfRule>
  </conditionalFormatting>
  <conditionalFormatting sqref="D20">
    <cfRule type="containsBlanks" dxfId="0" priority="2">
      <formula>LEN(TRIM(D20))=0</formula>
    </cfRule>
  </conditionalFormatting>
  <dataValidations count="2">
    <dataValidation type="list" allowBlank="1" showInputMessage="1" showErrorMessage="1" sqref="J44">
      <formula1>$A$1:$A$12</formula1>
    </dataValidation>
    <dataValidation type="decimal" allowBlank="1" showInputMessage="1" showErrorMessage="1" error="nur Zahlen erlaubt." sqref="L24:L43">
      <formula1>-9999999999.99</formula1>
      <formula2>9999999999.99</formula2>
    </dataValidation>
  </dataValidations>
  <pageMargins left="0.78740157480314965" right="0.39370078740157483" top="0.39370078740157483" bottom="0" header="0.15748031496062992" footer="0"/>
  <pageSetup paperSize="9" scale="94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Tabelle2!$C$1:$C$32</xm:f>
          </x14:formula1>
          <xm:sqref>L23</xm:sqref>
        </x14:dataValidation>
        <x14:dataValidation type="list" allowBlank="1" showInputMessage="1" showErrorMessage="1">
          <x14:formula1>
            <xm:f>Tabelle2!$A$1:$A$12</xm:f>
          </x14:formula1>
          <xm:sqref>J24:J43</xm:sqref>
        </x14:dataValidation>
        <x14:dataValidation type="list" showInputMessage="1" showErrorMessage="1">
          <x14:formula1>
            <xm:f>Tabelle2!$J$1:$J$10</xm:f>
          </x14:formula1>
          <xm:sqref>C57:G57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38"/>
  <sheetViews>
    <sheetView workbookViewId="0">
      <selection activeCell="J24" sqref="J24"/>
    </sheetView>
  </sheetViews>
  <sheetFormatPr baseColWidth="10" defaultColWidth="10.85546875" defaultRowHeight="12.75" x14ac:dyDescent="0.2"/>
  <cols>
    <col min="1" max="1" width="12.42578125" style="28" bestFit="1" customWidth="1"/>
    <col min="2" max="2" width="21.42578125" style="28" bestFit="1" customWidth="1"/>
    <col min="3" max="16384" width="10.85546875" style="28"/>
  </cols>
  <sheetData>
    <row r="1" spans="1:10" x14ac:dyDescent="0.2">
      <c r="A1" s="32" t="s">
        <v>6</v>
      </c>
      <c r="B1" s="26" t="s">
        <v>7</v>
      </c>
      <c r="C1" s="27" t="s">
        <v>1</v>
      </c>
      <c r="D1" s="26" t="s">
        <v>8</v>
      </c>
      <c r="F1" s="28" t="s">
        <v>102</v>
      </c>
      <c r="J1" s="29" t="s">
        <v>106</v>
      </c>
    </row>
    <row r="2" spans="1:10" x14ac:dyDescent="0.2">
      <c r="A2" s="32" t="s">
        <v>118</v>
      </c>
      <c r="B2" s="26" t="s">
        <v>9</v>
      </c>
      <c r="C2" s="27" t="s">
        <v>10</v>
      </c>
      <c r="D2" s="26" t="s">
        <v>11</v>
      </c>
      <c r="F2" s="28" t="s">
        <v>103</v>
      </c>
      <c r="J2" s="29" t="s">
        <v>107</v>
      </c>
    </row>
    <row r="3" spans="1:10" x14ac:dyDescent="0.2">
      <c r="A3" s="32" t="s">
        <v>119</v>
      </c>
      <c r="B3" s="26" t="s">
        <v>12</v>
      </c>
      <c r="C3" s="27" t="s">
        <v>13</v>
      </c>
      <c r="D3" s="26" t="s">
        <v>14</v>
      </c>
      <c r="F3" s="28" t="s">
        <v>104</v>
      </c>
      <c r="J3" s="29" t="s">
        <v>108</v>
      </c>
    </row>
    <row r="4" spans="1:10" x14ac:dyDescent="0.2">
      <c r="A4" s="32" t="s">
        <v>4</v>
      </c>
      <c r="B4" s="26" t="s">
        <v>15</v>
      </c>
      <c r="C4" s="27" t="s">
        <v>16</v>
      </c>
      <c r="D4" s="26" t="s">
        <v>17</v>
      </c>
      <c r="F4" s="28" t="s">
        <v>115</v>
      </c>
      <c r="J4" s="29" t="s">
        <v>109</v>
      </c>
    </row>
    <row r="5" spans="1:10" x14ac:dyDescent="0.2">
      <c r="A5" s="33" t="s">
        <v>120</v>
      </c>
      <c r="B5" s="26" t="s">
        <v>18</v>
      </c>
      <c r="C5" s="27" t="s">
        <v>19</v>
      </c>
      <c r="D5" s="26" t="s">
        <v>20</v>
      </c>
      <c r="F5" s="28" t="s">
        <v>116</v>
      </c>
      <c r="J5" s="29" t="s">
        <v>110</v>
      </c>
    </row>
    <row r="6" spans="1:10" x14ac:dyDescent="0.2">
      <c r="A6" s="33" t="s">
        <v>121</v>
      </c>
      <c r="B6" s="26" t="s">
        <v>21</v>
      </c>
      <c r="C6" s="27" t="s">
        <v>22</v>
      </c>
      <c r="D6" s="26" t="s">
        <v>23</v>
      </c>
      <c r="F6" s="28" t="s">
        <v>117</v>
      </c>
      <c r="J6" s="29" t="s">
        <v>111</v>
      </c>
    </row>
    <row r="7" spans="1:10" x14ac:dyDescent="0.2">
      <c r="A7" s="32" t="s">
        <v>2</v>
      </c>
      <c r="B7" s="26" t="s">
        <v>24</v>
      </c>
      <c r="C7" s="27" t="s">
        <v>25</v>
      </c>
      <c r="D7" s="26" t="s">
        <v>26</v>
      </c>
      <c r="F7" s="28" t="s">
        <v>105</v>
      </c>
      <c r="J7" s="29" t="s">
        <v>112</v>
      </c>
    </row>
    <row r="8" spans="1:10" x14ac:dyDescent="0.2">
      <c r="A8" s="34" t="s">
        <v>5</v>
      </c>
      <c r="B8" s="26" t="s">
        <v>27</v>
      </c>
      <c r="C8" s="27" t="s">
        <v>28</v>
      </c>
      <c r="D8" s="26" t="s">
        <v>29</v>
      </c>
      <c r="J8" s="29" t="s">
        <v>113</v>
      </c>
    </row>
    <row r="9" spans="1:10" x14ac:dyDescent="0.2">
      <c r="A9" s="32" t="s">
        <v>3</v>
      </c>
      <c r="B9" s="26" t="s">
        <v>30</v>
      </c>
      <c r="C9" s="27" t="s">
        <v>31</v>
      </c>
      <c r="D9" s="26" t="s">
        <v>32</v>
      </c>
      <c r="J9" s="29" t="s">
        <v>114</v>
      </c>
    </row>
    <row r="10" spans="1:10" x14ac:dyDescent="0.2">
      <c r="A10" s="31" t="s">
        <v>123</v>
      </c>
      <c r="B10" s="26" t="s">
        <v>33</v>
      </c>
      <c r="C10" s="27" t="s">
        <v>34</v>
      </c>
      <c r="D10" s="26" t="s">
        <v>35</v>
      </c>
      <c r="J10" s="28" t="s">
        <v>0</v>
      </c>
    </row>
    <row r="11" spans="1:10" x14ac:dyDescent="0.2">
      <c r="A11" s="30" t="s">
        <v>125</v>
      </c>
      <c r="B11" s="26" t="s">
        <v>36</v>
      </c>
      <c r="C11" s="27" t="s">
        <v>37</v>
      </c>
      <c r="D11" s="26" t="s">
        <v>38</v>
      </c>
    </row>
    <row r="12" spans="1:10" x14ac:dyDescent="0.2">
      <c r="A12" s="33" t="s">
        <v>129</v>
      </c>
      <c r="B12" s="26" t="s">
        <v>39</v>
      </c>
      <c r="C12" s="27" t="s">
        <v>40</v>
      </c>
      <c r="D12" s="26" t="s">
        <v>41</v>
      </c>
    </row>
    <row r="13" spans="1:10" x14ac:dyDescent="0.2">
      <c r="B13" s="26" t="s">
        <v>42</v>
      </c>
      <c r="C13" s="27" t="s">
        <v>43</v>
      </c>
      <c r="D13" s="26" t="s">
        <v>44</v>
      </c>
    </row>
    <row r="14" spans="1:10" x14ac:dyDescent="0.2">
      <c r="B14" s="26" t="s">
        <v>45</v>
      </c>
      <c r="C14" s="27" t="s">
        <v>46</v>
      </c>
      <c r="D14" s="26" t="s">
        <v>47</v>
      </c>
    </row>
    <row r="15" spans="1:10" x14ac:dyDescent="0.2">
      <c r="B15" s="26" t="s">
        <v>48</v>
      </c>
      <c r="C15" s="27" t="s">
        <v>49</v>
      </c>
      <c r="D15" s="26" t="s">
        <v>50</v>
      </c>
    </row>
    <row r="16" spans="1:10" x14ac:dyDescent="0.2">
      <c r="B16" s="26" t="s">
        <v>51</v>
      </c>
      <c r="C16" s="27" t="s">
        <v>52</v>
      </c>
      <c r="D16" s="26" t="s">
        <v>53</v>
      </c>
    </row>
    <row r="17" spans="2:4" x14ac:dyDescent="0.2">
      <c r="B17" s="26" t="s">
        <v>54</v>
      </c>
      <c r="C17" s="27" t="s">
        <v>55</v>
      </c>
      <c r="D17" s="26" t="s">
        <v>56</v>
      </c>
    </row>
    <row r="18" spans="2:4" x14ac:dyDescent="0.2">
      <c r="B18" s="26" t="s">
        <v>57</v>
      </c>
      <c r="C18" s="27" t="s">
        <v>58</v>
      </c>
      <c r="D18" s="26" t="s">
        <v>59</v>
      </c>
    </row>
    <row r="19" spans="2:4" x14ac:dyDescent="0.2">
      <c r="B19" s="26" t="s">
        <v>60</v>
      </c>
      <c r="C19" s="27" t="s">
        <v>61</v>
      </c>
      <c r="D19" s="26" t="s">
        <v>62</v>
      </c>
    </row>
    <row r="20" spans="2:4" x14ac:dyDescent="0.2">
      <c r="B20" s="26" t="s">
        <v>63</v>
      </c>
      <c r="C20" s="27" t="s">
        <v>64</v>
      </c>
      <c r="D20" s="26" t="s">
        <v>65</v>
      </c>
    </row>
    <row r="21" spans="2:4" x14ac:dyDescent="0.2">
      <c r="B21" s="26" t="s">
        <v>66</v>
      </c>
      <c r="C21" s="27" t="s">
        <v>67</v>
      </c>
      <c r="D21" s="26" t="s">
        <v>68</v>
      </c>
    </row>
    <row r="22" spans="2:4" x14ac:dyDescent="0.2">
      <c r="B22" s="26" t="s">
        <v>69</v>
      </c>
      <c r="C22" s="27" t="s">
        <v>70</v>
      </c>
      <c r="D22" s="26" t="s">
        <v>71</v>
      </c>
    </row>
    <row r="23" spans="2:4" x14ac:dyDescent="0.2">
      <c r="B23" s="26" t="s">
        <v>72</v>
      </c>
      <c r="C23" s="27" t="s">
        <v>73</v>
      </c>
      <c r="D23" s="26" t="s">
        <v>74</v>
      </c>
    </row>
    <row r="24" spans="2:4" x14ac:dyDescent="0.2">
      <c r="B24" s="26" t="s">
        <v>75</v>
      </c>
      <c r="C24" s="27" t="s">
        <v>76</v>
      </c>
      <c r="D24" s="26" t="s">
        <v>77</v>
      </c>
    </row>
    <row r="25" spans="2:4" x14ac:dyDescent="0.2">
      <c r="B25" s="26" t="s">
        <v>78</v>
      </c>
      <c r="C25" s="27" t="s">
        <v>79</v>
      </c>
      <c r="D25" s="26" t="s">
        <v>80</v>
      </c>
    </row>
    <row r="26" spans="2:4" x14ac:dyDescent="0.2">
      <c r="B26" s="26" t="s">
        <v>81</v>
      </c>
      <c r="C26" s="27" t="s">
        <v>82</v>
      </c>
      <c r="D26" s="26" t="s">
        <v>83</v>
      </c>
    </row>
    <row r="27" spans="2:4" x14ac:dyDescent="0.2">
      <c r="B27" s="26" t="s">
        <v>84</v>
      </c>
      <c r="C27" s="27" t="s">
        <v>85</v>
      </c>
      <c r="D27" s="26" t="s">
        <v>86</v>
      </c>
    </row>
    <row r="28" spans="2:4" x14ac:dyDescent="0.2">
      <c r="B28" s="26" t="s">
        <v>87</v>
      </c>
      <c r="C28" s="27" t="s">
        <v>88</v>
      </c>
      <c r="D28" s="26" t="s">
        <v>89</v>
      </c>
    </row>
    <row r="29" spans="2:4" x14ac:dyDescent="0.2">
      <c r="B29" s="26" t="s">
        <v>90</v>
      </c>
      <c r="C29" s="27" t="s">
        <v>91</v>
      </c>
      <c r="D29" s="26" t="s">
        <v>92</v>
      </c>
    </row>
    <row r="30" spans="2:4" x14ac:dyDescent="0.2">
      <c r="B30" s="26" t="s">
        <v>93</v>
      </c>
      <c r="C30" s="27" t="s">
        <v>94</v>
      </c>
      <c r="D30" s="26" t="s">
        <v>95</v>
      </c>
    </row>
    <row r="31" spans="2:4" x14ac:dyDescent="0.2">
      <c r="B31" s="26" t="s">
        <v>96</v>
      </c>
      <c r="C31" s="27" t="s">
        <v>97</v>
      </c>
      <c r="D31" s="26" t="s">
        <v>98</v>
      </c>
    </row>
    <row r="32" spans="2:4" x14ac:dyDescent="0.2">
      <c r="B32" s="26" t="s">
        <v>99</v>
      </c>
      <c r="C32" s="27" t="s">
        <v>100</v>
      </c>
      <c r="D32" s="26" t="s">
        <v>101</v>
      </c>
    </row>
    <row r="38" spans="2:2" x14ac:dyDescent="0.2">
      <c r="B38" s="29" t="s">
        <v>0</v>
      </c>
    </row>
  </sheetData>
  <sheetProtection password="CA0B" sheet="1" objects="1" scenarios="1"/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Tabelle1</vt:lpstr>
      <vt:lpstr>Tabelle2</vt:lpstr>
      <vt:lpstr>Tabelle1!Check1</vt:lpstr>
      <vt:lpstr>Tabelle1!Check2</vt:lpstr>
      <vt:lpstr>Tabelle1!Check3</vt:lpstr>
      <vt:lpstr>Tabelle1!Check4</vt:lpstr>
      <vt:lpstr>Tabelle1!Check5</vt:lpstr>
      <vt:lpstr>Tabelle1!Check6</vt:lpstr>
      <vt:lpstr>Tabelle1!Check7</vt:lpstr>
      <vt:lpstr>Tabelle1!Check8</vt:lpstr>
      <vt:lpstr>Tabelle1!Druckbereich</vt:lpstr>
    </vt:vector>
  </TitlesOfParts>
  <Company>Univerwaltung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hamann</dc:creator>
  <cp:lastModifiedBy>Claudia Hahn</cp:lastModifiedBy>
  <cp:lastPrinted>2018-07-13T05:03:42Z</cp:lastPrinted>
  <dcterms:created xsi:type="dcterms:W3CDTF">2002-06-21T12:47:26Z</dcterms:created>
  <dcterms:modified xsi:type="dcterms:W3CDTF">2021-10-13T07:25:16Z</dcterms:modified>
</cp:coreProperties>
</file>